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mc:AlternateContent xmlns:mc="http://schemas.openxmlformats.org/markup-compatibility/2006">
    <mc:Choice Requires="x15">
      <x15ac:absPath xmlns:x15ac="http://schemas.microsoft.com/office/spreadsheetml/2010/11/ac" url="H:\Desktop_vechi\ghid invatamant sec si prim\ghid scoli  01.08.2023\"/>
    </mc:Choice>
  </mc:AlternateContent>
  <xr:revisionPtr revIDLastSave="0" documentId="13_ncr:1_{3F35983E-C5D8-491E-B296-5A3C8D1B1EE5}" xr6:coauthVersionLast="47" xr6:coauthVersionMax="47" xr10:uidLastSave="{00000000-0000-0000-0000-000000000000}"/>
  <bookViews>
    <workbookView xWindow="-108" yWindow="-108" windowWidth="23256" windowHeight="12576" xr2:uid="{00000000-000D-0000-FFFF-FFFF00000000}"/>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58" i="1" l="1"/>
  <c r="F57" i="1"/>
  <c r="F56" i="1"/>
  <c r="E58" i="1"/>
  <c r="E57" i="1"/>
  <c r="E56" i="1"/>
  <c r="E55" i="1"/>
  <c r="F55" i="1"/>
  <c r="C9" i="1"/>
  <c r="D25" i="1"/>
  <c r="D24" i="1"/>
  <c r="C59" i="1"/>
  <c r="E50" i="1" l="1"/>
  <c r="E49" i="1"/>
  <c r="D47" i="1"/>
  <c r="E42" i="1"/>
  <c r="D46" i="1"/>
  <c r="D45" i="1"/>
  <c r="E30" i="1"/>
  <c r="E29" i="1"/>
  <c r="E35" i="1"/>
  <c r="E36" i="1"/>
  <c r="E34" i="1"/>
  <c r="E40" i="1"/>
  <c r="E41" i="1"/>
  <c r="E39" i="1"/>
  <c r="E32" i="1"/>
  <c r="E31" i="1"/>
  <c r="C38" i="1" l="1"/>
  <c r="C23" i="1"/>
  <c r="C85" i="1"/>
  <c r="C48" i="1"/>
  <c r="C33" i="1"/>
  <c r="C13" i="1"/>
  <c r="C12" i="1" s="1"/>
  <c r="C28" i="1"/>
  <c r="C27" i="1" s="1"/>
  <c r="C18" i="1" l="1"/>
  <c r="C75" i="1" l="1"/>
  <c r="C79" i="1"/>
  <c r="C53" i="1"/>
  <c r="C69" i="1" l="1"/>
  <c r="C74" i="1" l="1"/>
  <c r="C11" i="1"/>
  <c r="C10" i="1" s="1"/>
</calcChain>
</file>

<file path=xl/sharedStrings.xml><?xml version="1.0" encoding="utf-8"?>
<sst xmlns="http://schemas.openxmlformats.org/spreadsheetml/2006/main" count="122" uniqueCount="118">
  <si>
    <t>GHIDUL SOLICITANTULUI - ANEXA ETF</t>
  </si>
  <si>
    <t>OBIECTIVUL DE POLITICA 4 - PRIORITATEA DE INTERVENŢIE 6 - OBIECTIVUL SPECIFIC 4.2</t>
  </si>
  <si>
    <t xml:space="preserve">Grila de evaluare tehnică şi financiară </t>
  </si>
  <si>
    <t>Nr. crt.</t>
  </si>
  <si>
    <t>CRITERIU/ SUBCRITERIU</t>
  </si>
  <si>
    <t>Punctaj maxim</t>
  </si>
  <si>
    <t>PUNCTAJ TOTAL</t>
  </si>
  <si>
    <t>1.1</t>
  </si>
  <si>
    <t>1.2</t>
  </si>
  <si>
    <t>1.3</t>
  </si>
  <si>
    <t>Punctajul criteriului este cumulativ</t>
  </si>
  <si>
    <t>2</t>
  </si>
  <si>
    <t>Stadiul lucrarilor</t>
  </si>
  <si>
    <t>4</t>
  </si>
  <si>
    <t>a. pentru construirea unei noi unitati de invatamant care conduce la diminuarea supraaglomerării</t>
  </si>
  <si>
    <t>b.1. Capacitatea unitatii de invatamant - Raportul intre numarul de locuri si numarul de elevi inscrisi intr-o scoala &lt; 0.75</t>
  </si>
  <si>
    <t>1.4</t>
  </si>
  <si>
    <t xml:space="preserve">CONTRIBUTIA PROIECTULUI LA REALIZAREA OBIECTIVELOR SPECIFICE ALE PRIORITATII SI ALE PROGRAMULUI REGIONAL 2021-2017 </t>
  </si>
  <si>
    <t>3</t>
  </si>
  <si>
    <t>EFICIENTA UTILIZARII FONDURILOR EUROPENE</t>
  </si>
  <si>
    <t xml:space="preserve">CONTRIBUTIA PROIECTULUI LA TEME ORIZONTALE PRIN PROMOVAREA UNOR MASURI SUPLIMENTARE FATA DE CELE OBLIGATORII </t>
  </si>
  <si>
    <t>4.1.</t>
  </si>
  <si>
    <t>4.2.</t>
  </si>
  <si>
    <t>5</t>
  </si>
  <si>
    <t>CALITATEA  PROIECTULUI SI CAPACITATEA DE IMPLEMENTARE A SOLICITANTULUI</t>
  </si>
  <si>
    <t>5.1</t>
  </si>
  <si>
    <t>5.2</t>
  </si>
  <si>
    <t>2.1</t>
  </si>
  <si>
    <t>2.2</t>
  </si>
  <si>
    <t>a.1. Capacitatea unitatiilor de invatamant existente in arealul de strazi arondate amplasamentului noii unitati de invatamant  - Raportul intre numarul de locuri si numarul de elevi inscrisi intr-o scoala &lt; 0.75</t>
  </si>
  <si>
    <r>
      <t xml:space="preserve">MATURITATEA PROIECTULUI 
</t>
    </r>
    <r>
      <rPr>
        <i/>
        <sz val="11"/>
        <rFont val="Calibri"/>
        <family val="2"/>
        <scheme val="minor"/>
      </rPr>
      <t>(stadiul de realizare a documentațiilor tehnice și de pregătire a execuției lucrărilor)</t>
    </r>
  </si>
  <si>
    <r>
      <t xml:space="preserve">Stadiul Documentația tehnico-economică:
</t>
    </r>
    <r>
      <rPr>
        <i/>
        <sz val="11"/>
        <rFont val="Calibri"/>
        <family val="2"/>
        <scheme val="minor"/>
      </rPr>
      <t>(se punctează stadiul cel mai avansat pe baza documentelor anexate la Cererea de finanțare)</t>
    </r>
  </si>
  <si>
    <t>A</t>
  </si>
  <si>
    <t xml:space="preserve">Contributia proiectului la reducerea supraaglomerarii in unitatile de invatamant </t>
  </si>
  <si>
    <t>Unitati de invatamant primar si gimnazial</t>
  </si>
  <si>
    <t>B</t>
  </si>
  <si>
    <t>Unitati de invatamant liceal, filiera teoretica si vocationala</t>
  </si>
  <si>
    <t>Contributia proprie la cofinantarea proiectului</t>
  </si>
  <si>
    <t>Punctarea subcriteriului se face prin selectarea unei singure ipoteze și a punctajului aferent acesteia.</t>
  </si>
  <si>
    <t>e. Solicitantul prezintă Contractul de execuţie a lucrărilor (cu clauză suspensivă) sau Acord cadru pentru lucrari</t>
  </si>
  <si>
    <t>a. Solicitantul prezintă Autorizația de construire si PT</t>
  </si>
  <si>
    <t xml:space="preserve">Solicitantul are o strategie clară pentru implementarea proiectului, există o echipa de proiect dedicata cu o repartizare a sarcinilor, proceduri şi un calendar adecvat al implementarii?  </t>
  </si>
  <si>
    <t>1.5</t>
  </si>
  <si>
    <t>Complementaritatea cu alte investiții propuse/realizate prin PRBI 2021-2027/alte surse, programe de finanțare</t>
  </si>
  <si>
    <t>b. Proiectul propus nu este complementar cu alte investitii/actiuni</t>
  </si>
  <si>
    <t>Punctarea subcriteriului se face prin selectarea unei singure ipoteze (a1, a2 sau a3) și a punctajului aferent acesteia. Datele vor fi preluate din SIIIR aferente anului scolar anterior depunerii proiectului</t>
  </si>
  <si>
    <t>Punctarea subcriteriului se face prin selectarea unei singure ipoteze (b1,b2 sau b3) și a punctajului aferent acesteia. Datele vor fi preluate din SIIIR aferente anului scolar anterior depunerii proiectului</t>
  </si>
  <si>
    <t>Abandonul școlar în rândul elevilor din ciclul gimnazial este definit ca procentul elevilor care au abandonat școala înainte de finalizarea ciclului gimnazial (clasa a VIII-a).</t>
  </si>
  <si>
    <t>Punctarea criteriul este cumulativa (2.1+2.2)</t>
  </si>
  <si>
    <t>Punctarea subcriteriului 4.2 se face prin selectarea unei singure ipoteze și a punctajului aferent acesteia</t>
  </si>
  <si>
    <t>Punctarea subcriteriului 4.1 se face prin selectarea unei singure ipoteze și a punctajului aferent acesteia</t>
  </si>
  <si>
    <t xml:space="preserve">Punctarea subcriteriului se face prin selectarea unei singure ipoteze și a punctajului aferent acesteia. </t>
  </si>
  <si>
    <t>Punctajul criteriului este cumulativ.</t>
  </si>
  <si>
    <t xml:space="preserve">CEREREA DE FINANȚARE NR. ........................................... COD SMIS ...............................SOLICITANT ...............................
UNITATEA DE ÎNVĂȚĂMÂNT  .................... (denumire) NIVEL EDUCAȚIE ............. 
AMPLASAMENT: LOCALITATEA (oraș/ comună)  .............. ............, str. ....................... nr .....,  </t>
  </si>
  <si>
    <t>Costul mediu unitar al investitiei</t>
  </si>
  <si>
    <t>3.3. Proiectul prevede achizitii verzi</t>
  </si>
  <si>
    <t>d. Solicitantul prezinta Contractul de execuţie a lucrărilor fara clauză suspensivă si Ordin de începere a lucrărilor dar lucrarile nu sunt incepute</t>
  </si>
  <si>
    <t xml:space="preserve">Subcriteriile 4.1. șI 4.2. NU se cumuleaza. Se va selecta punctajul aferent stadiului documentatiei </t>
  </si>
  <si>
    <t>5.3.</t>
  </si>
  <si>
    <t>Cheltuielile au fost corect încadrate în categoria celor eligibile sau neeligibile, iar pragurile pentru anumite cheltuieli au fost respectate conform Ghidului solicitantului. Bugetul este complet şi corelat cu activitățile prevăzute, cu resursele materiale implicate în realizarea proiectului, cu rezultatele anticipate, cu calendarul de realizare şi cu planificarea achiziţiilor publice. Bugetul este corelat cu devizul general al obiectivului de investiție. Lista de echipamente și/sau lucrări și/sau servicii cu încadrarea acestora pe secțiunea de cheltuieli eligibile /ne-eligibile, inclusiv încadrarea in tipul de activitate A, B, C, D.  (Anexa 11), este corelată cu costurile cuprinse în cadrul liniilor bugetare. Toate elementele cuprinse in lista de lucrări/servicii/echipamente sunt clar identificate și detaliate. Achiziţionarea lucrărilor/serviciilor/echipamentelor prevăzute în proiect este necesară și oportună, conform obiectivelor proiectului.</t>
  </si>
  <si>
    <t>Solicitantul identifică şi detaliază posibilile riscuri în implementarea proiectului, iar mecanismele de gestionare sunt clar definite si corespunzatoare.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este logică şi fezabilă din perspectiva realizării acesteia. Rezultatele proiectului sunt corelate cu activităţile şi ţintele stabilite şi sunt fezabile. Rezultatele sunt formulate în termeni cuantificabili, măsurabili şi verificabili.Planul de monitorizare a proiectului propus in cadrul CF este corelat cu planificarea activitatilor. Sunt detaliate resursele umane și financiare necesare asigurării sustenabilității proiectului.</t>
  </si>
  <si>
    <r>
      <t xml:space="preserve">TOTAL PUNCTAJ 
</t>
    </r>
    <r>
      <rPr>
        <b/>
        <sz val="12"/>
        <color rgb="FFC00000"/>
        <rFont val="Calibri"/>
        <family val="2"/>
        <scheme val="minor"/>
      </rPr>
      <t>punctaj minim = 50
punctaj total=100</t>
    </r>
    <r>
      <rPr>
        <b/>
        <sz val="12"/>
        <color theme="1"/>
        <rFont val="Calibri"/>
        <family val="2"/>
        <scheme val="minor"/>
      </rPr>
      <t xml:space="preserve">
Punctajele de 0 nu vor duce la respingerea proiectului</t>
    </r>
  </si>
  <si>
    <t xml:space="preserve">b. pentru extinderea unei unitati de invatamant existente prin creșterea numărului de săli de clasă </t>
  </si>
  <si>
    <t>Impact social</t>
  </si>
  <si>
    <t>Punctajele obținute la 1.2.1 si 1.2.2 sunt cumulative</t>
  </si>
  <si>
    <r>
      <t xml:space="preserve">Proiectul asigura accesul la facilitățile și utilitățile necesare infrastructurii de învățământ
</t>
    </r>
    <r>
      <rPr>
        <sz val="11"/>
        <rFont val="Calibri"/>
        <family val="2"/>
        <scheme val="minor"/>
      </rPr>
      <t xml:space="preserve">La clădirile existente, se vor utiliza datele de la unitatea de învățământ existentă.
La clădirile nou construite acest subcriteriu  se va puncta cu 0 puncte.
</t>
    </r>
  </si>
  <si>
    <t>a. Unitatea de învățământ existentă nu dispune de toate utilitățile corespunzătoare și include realizarea/modernizarea acestor utilități prin proiect.</t>
  </si>
  <si>
    <t>b. Unitatea de învățământ existentă nu dispune de toate facilitățile corespunzătoare nivelului de pregătire educațional al unității și include realizarea/modernizarea acestor facilități în proiect.</t>
  </si>
  <si>
    <t>c. Unitatea de învățământ existentă dispune deja de toate utilitățile și facilitățile corespunzătoare nivelului de pregătire educațional al unității SAU nu dispune de toate utilitățile și/ sau facilitățile corespunzătoare nivelului de pregătire educațional al unității însă nu le include în proiect.</t>
  </si>
  <si>
    <t>a. Proiectul propus este complementar cu alte investiții și acțiuni (inclusiv din FSE+) vizând îmbunătățirea accesului la educație, inclusiv pentru grupurile dezavantajate, reducerea sărăciei copiilor sau investiții pentru digitalizarea procesului educațional</t>
  </si>
  <si>
    <t>3.2. Proiectul prevede masuri de suplimentare fata de cerintele minime cu privire la asigurarea egalitatii de sanse, accesului facil al persoanelor cu dizabilitati si alte masuri de asigurare a unui proces educational incluziv</t>
  </si>
  <si>
    <r>
      <t xml:space="preserve">a.2. Capacitatea unitatiilor de invatamant existente in arealul de strazi arondate amplasamentului noii unitati de invatamant   - Raportul intre numarul de locuri si numarul de elevi inscrisi intr-o scoala </t>
    </r>
    <r>
      <rPr>
        <sz val="10"/>
        <rFont val="Calibri"/>
        <family val="2"/>
      </rPr>
      <t>≥</t>
    </r>
    <r>
      <rPr>
        <sz val="10"/>
        <rFont val="Calibri"/>
        <family val="2"/>
        <scheme val="minor"/>
      </rPr>
      <t xml:space="preserve"> 0.75 dar &lt; 1</t>
    </r>
  </si>
  <si>
    <r>
      <t>a.3. Capacitatea unitatiilor de invatamant existente in arealul de strazi arondate amplasamentului noii unitati de invatamant   - Raportul intre numarul de locuri si numarul de elevi inscrisi intr-o scoala</t>
    </r>
    <r>
      <rPr>
        <sz val="10"/>
        <rFont val="Calibri"/>
        <family val="2"/>
      </rPr>
      <t>≥</t>
    </r>
    <r>
      <rPr>
        <sz val="10"/>
        <rFont val="Calibri"/>
        <family val="2"/>
        <scheme val="minor"/>
      </rPr>
      <t>1</t>
    </r>
  </si>
  <si>
    <t>b.2. Capacitatea unitatii de invatamant - Raportul intre numarul de locuri si numarul de elevi inscrisi intr-o scoala ≥ 0.75 dar &lt; 1</t>
  </si>
  <si>
    <t>b.3. Capacitatea unitatii de invatamant - Raportul intre numarul de locuri si numarul de elevi inscrisi intr-o scoala ≥1</t>
  </si>
  <si>
    <t>b. pentru construirea unei noi unitati de invatamant</t>
  </si>
  <si>
    <t xml:space="preserve">a. pentru extinderea unei unitati de invatamant existente prin creșterea numărului de săli de clasă </t>
  </si>
  <si>
    <t>Punctarea subcriteriului se face prin utilizarea unei formule de interpolare liniara intre limitele de 10 și 0% pondere elevilor utilizatori ai structurilor educaționale noi sau modernizate care aparțin grupurilor vulnerabile/ marginalizate, iar pentru procentele de peste 10% pondere proiectul va primi maximum de puncte aferent criteriului</t>
  </si>
  <si>
    <t>Proiectul vizează implementarea de programe de sprijin/remediere de tipul: „Școala după școală”, „A doua șansă”, alte activități extra-școlare care se desfășoară sau se vor desfășura în unitatea de învățământ</t>
  </si>
  <si>
    <t>a. Program de tip „Școala după școală”</t>
  </si>
  <si>
    <t>b. Program de tip „A doua șansă”</t>
  </si>
  <si>
    <t>c. Alte activități extra-școlare</t>
  </si>
  <si>
    <t>1.6</t>
  </si>
  <si>
    <t>Subcriteriul se punctează in funcție de costurile medii maxime si minime rezultate in urma evaluării tuturor proiectelor eligibile vizând infrastructuri noi SAU extinderi fără modernizare clădiri existente. Proiectul cu costul mediu minim/mp obține 5 puncte, proiectul cu costul mediu maxim/mp obține 0 puncte iar intre punctajul minim si maxim se folosește formula de interpolare liniara.</t>
  </si>
  <si>
    <t>Subcriteriul se punctează in funcție de costurile medii maxime si minime rezultate in urma evaluării tuturor proiectelor eligibile vizând extinderi SI modernizări clădiri existente. Proiectul cu costul mediu minim/mp obține 5 puncte, proiectul cu costul mediu maxim/mp obține 0 puncte iar intre punctajul minim si maxim se folosește formula de interpolare liniara.</t>
  </si>
  <si>
    <t>Subcriteriul se punctează in funcție de costurile medii maxime si minime rezultate in urma evaluării tuturor proiectelor eligibile vizând modernizări. Proiectul cu costul mediu minim/mp obține 5 puncte, proiectul cu costul mediu maxim/mp obține 0 puncte iar intre punctajul minim si maxim se folosește formula de interpolare liniara.</t>
  </si>
  <si>
    <t>c. Solicitantul prezinta Ordin de incepere si a efectuat  lucrări de baza (minim 10% din valoarea investiției de bază - capitolul 4 din Devizul General)</t>
  </si>
  <si>
    <t xml:space="preserve">b. Solicitantul prezintă documentatia tehnico-economică minimă solicitată prin Ghid: 
- Certificatul de urbanism și Documentația tehnico-economică la etapa DALI/SF
- Studiile de specialitate (detaliate în ghidul solicitantului)
- Expertiza tehnică și Auditul energetic </t>
  </si>
  <si>
    <t>punctajul obținut</t>
  </si>
  <si>
    <t xml:space="preserve">Punctarea subcriteriului se face prin utilizarea unei formule de interpolare liniara intre limitele de 5,55 și 0% rată de abandon școlar în rândul elevilor, iar pentru procentele de peste 5.55% pondere proiectul va primi maximum de puncte aferent criteriului </t>
  </si>
  <si>
    <t>Punctajul subcriteriului este cumulativ.</t>
  </si>
  <si>
    <t>1.2.1</t>
  </si>
  <si>
    <t xml:space="preserve">Proiectul demonstreaza ca la nivelul structurii educationale exista utilizatori ce apartin grupurilor vulnerabile/marginalizate </t>
  </si>
  <si>
    <t>1.2.2</t>
  </si>
  <si>
    <r>
      <rPr>
        <b/>
        <sz val="11"/>
        <rFont val="Calibri"/>
        <family val="2"/>
        <scheme val="minor"/>
      </rPr>
      <t>Rata de abandon scolar</t>
    </r>
    <r>
      <rPr>
        <b/>
        <sz val="10"/>
        <rFont val="Calibri"/>
        <family val="2"/>
        <scheme val="minor"/>
      </rPr>
      <t xml:space="preserve">
</t>
    </r>
    <r>
      <rPr>
        <i/>
        <sz val="10"/>
        <rFont val="Calibri"/>
        <family val="2"/>
        <scheme val="minor"/>
      </rPr>
      <t>(La cladirile noi, raportul se calculeaza utilizand datele de la scolile din zona arealului de strazi arondate viitorului amplasament al unitatii de invatamanti. La cladirile existente, se vor utiliza datele de la unitatea de învățământ existentă)</t>
    </r>
  </si>
  <si>
    <t>p=(procent cladire-procent min)*punctaj max/(procent max-procent min)</t>
  </si>
  <si>
    <t xml:space="preserve">Pentru Ilfov: </t>
  </si>
  <si>
    <t>p=(Contributia propusa-Contributia min)*Punctajul max/(Contributia max-Contributia min)</t>
  </si>
  <si>
    <t>Pentru Municipiul București</t>
  </si>
  <si>
    <t>a. Pentru infrastructuri noi/extinderi fara modernizare cladiri existente</t>
  </si>
  <si>
    <t>b. Pentru infrastructuri care vizeaza  extinderi/modernizare cladiri existente</t>
  </si>
  <si>
    <t>c. Pentru infrastructuri care vizeaza  modernizarea cladirilor existente</t>
  </si>
  <si>
    <t>Se verifică/evalueaza in functie de costul mediu/mp al investitiei dupa depunerea tuturor proiectelor si inchiderea apelului. Se vor constitui 3 categorii (aferente celor 3 tipologii de proiecte), iar punctajul va fi calculat conform formulei de calcul. Punctarea se face prin utilizarea unei formule de interpolare liniara intre costurile medii minime si maxime pe metru patrat rezultate din compararea tuturor costurilor medii de la toate proiectele eligibile dupa formula.</t>
  </si>
  <si>
    <t>Punctaj obt=(Cost max-Cost X)*Punctaj max/(Cost max-Cost min)</t>
  </si>
  <si>
    <t>p=(procent propus-procent min)*punctaj max/(procent max-procent min)</t>
  </si>
  <si>
    <r>
      <rPr>
        <b/>
        <sz val="10"/>
        <rFont val="Calibri"/>
        <family val="2"/>
      </rPr>
      <t>0,75 ≤ X</t>
    </r>
    <r>
      <rPr>
        <b/>
        <sz val="10"/>
        <rFont val="Calibri"/>
        <family val="2"/>
        <scheme val="minor"/>
      </rPr>
      <t xml:space="preserve"> &lt; 1</t>
    </r>
  </si>
  <si>
    <r>
      <t xml:space="preserve">X </t>
    </r>
    <r>
      <rPr>
        <b/>
        <sz val="10"/>
        <rFont val="Calibri"/>
        <family val="2"/>
      </rPr>
      <t xml:space="preserve">&lt; </t>
    </r>
    <r>
      <rPr>
        <b/>
        <sz val="8.9"/>
        <rFont val="Calibri"/>
        <family val="2"/>
      </rPr>
      <t>0,75</t>
    </r>
  </si>
  <si>
    <t>X ≥ 1</t>
  </si>
  <si>
    <t>Ex:</t>
  </si>
  <si>
    <t xml:space="preserve">Contribuția proprie este mai mare de 2% pentru unitățile de învățământ din județul Ilfov, respectiv 7% pentru unitățile de învățământ din Municipiul București, până la
- 20% pentru Municipiul București
- 15% pentru județul Ilfov </t>
  </si>
  <si>
    <t xml:space="preserve">3.1. Proiectul prevede alte masuri fata de cele minim obligatorii identificate in analiza DNSH </t>
  </si>
  <si>
    <t>Valorile obținute se rotunjesc la două zecimale</t>
  </si>
  <si>
    <t>Proiectul vizează clădiri care sunt localizate într-o zona marginalizata (conform Atlas Banca Mondială și/ sau strategii de dezvoltare urbană integrată/ strategii de dezvoltare/ strategii tematice).</t>
  </si>
  <si>
    <t>Anul de referintă pentru utilizarea datelor este anul școlar 2022-2023</t>
  </si>
  <si>
    <t>Punctarea subcriteriului se face prin selectarea unei singure ipoteze (A sau B).</t>
  </si>
  <si>
    <t>Ponderea elevilor utilizatori ai structurilor educaționale noi sau modernizate care aparțin grupurilor vulnerabile/ marginalizate (se calculează raportul între numărul elevilor aparținând grupurilor vulnerabile/ marginalizate și numărul total de elevi. La clădirile noi, raportul se calculează utilizând datele de la școlile din zona arealului de străzi arondate viitorului amplasament al unității de învățământ. La clădirile existente, se vor utiliza datele de la școală existentă).</t>
  </si>
  <si>
    <t>Rata abandon = (Elevi care nu se inscriu la începutul anului școlar t + 1 / Elevi înscriși în anul școlar t)
Date cf Sistemul Informatic Integrat al Învățământului din România (SIIIR)
Pentru clădirile noi: se calculează procentul elevilor înscriși  în ciclul primar și secundar cu excepția clasei terminale utilizand datele de la scolile din zona arealului de strazi arondate viitorului amplasament al unitatii de invatamanti în anul t care nu se mai înscriu în anul următor la începutul anului t + 1. Ani școlari 2021-2022 (an t) și 2022-2023 (an t + 1).</t>
  </si>
  <si>
    <t>formula/algoritm de calcul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</si>
</sst>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32" x14ac:knownFonts="1">
    <font>
      <sz val="11"/>
      <color theme="1"/>
      <name val="Calibri"/>
      <family val="2"/>
      <charset val="238"/>
      <scheme val="minor"/>
    </font>
    <font>
      <sz val="11"/>
      <color theme="1"/>
      <name val="Calibri"/>
      <family val="2"/>
      <scheme val="minor"/>
    </font>
    <font>
      <b/>
      <sz val="10"/>
      <color theme="1"/>
      <name val="Calibri"/>
      <family val="2"/>
      <scheme val="minor"/>
    </font>
    <font>
      <b/>
      <sz val="10"/>
      <name val="Calibri"/>
      <family val="2"/>
      <scheme val="minor"/>
    </font>
    <font>
      <sz val="10"/>
      <color theme="1"/>
      <name val="Calibri"/>
      <family val="2"/>
      <scheme val="minor"/>
    </font>
    <font>
      <sz val="9"/>
      <name val="Calibri"/>
      <family val="2"/>
      <scheme val="minor"/>
    </font>
    <font>
      <sz val="10"/>
      <name val="Calibri"/>
      <family val="2"/>
      <scheme val="minor"/>
    </font>
    <font>
      <i/>
      <sz val="10"/>
      <name val="Calibri"/>
      <family val="2"/>
      <scheme val="minor"/>
    </font>
    <font>
      <b/>
      <sz val="11"/>
      <color theme="1"/>
      <name val="Calibri"/>
      <family val="2"/>
      <scheme val="minor"/>
    </font>
    <font>
      <b/>
      <sz val="11"/>
      <name val="Calibri"/>
      <family val="2"/>
      <scheme val="minor"/>
    </font>
    <font>
      <b/>
      <sz val="12"/>
      <color theme="1"/>
      <name val="Calibri"/>
      <family val="2"/>
      <scheme val="minor"/>
    </font>
    <font>
      <b/>
      <sz val="11"/>
      <color rgb="FFFFFF00"/>
      <name val="Calibri"/>
      <family val="2"/>
      <scheme val="minor"/>
    </font>
    <font>
      <sz val="12"/>
      <color theme="1"/>
      <name val="Calibri"/>
      <family val="2"/>
      <scheme val="minor"/>
    </font>
    <font>
      <b/>
      <sz val="14"/>
      <color theme="1"/>
      <name val="Calibri"/>
      <family val="2"/>
      <scheme val="minor"/>
    </font>
    <font>
      <b/>
      <sz val="12"/>
      <color rgb="FFC00000"/>
      <name val="Calibri"/>
      <family val="2"/>
      <scheme val="minor"/>
    </font>
    <font>
      <b/>
      <sz val="10"/>
      <color rgb="FFFFFF00"/>
      <name val="Calibri"/>
      <family val="2"/>
      <scheme val="minor"/>
    </font>
    <font>
      <sz val="13"/>
      <color theme="1"/>
      <name val="Calibri"/>
      <family val="2"/>
      <scheme val="minor"/>
    </font>
    <font>
      <sz val="11"/>
      <name val="Calibri"/>
      <family val="2"/>
      <scheme val="minor"/>
    </font>
    <font>
      <b/>
      <sz val="10"/>
      <color rgb="FFFF0000"/>
      <name val="Calibri"/>
      <family val="2"/>
      <scheme val="minor"/>
    </font>
    <font>
      <i/>
      <sz val="11"/>
      <name val="Calibri"/>
      <family val="2"/>
      <scheme val="minor"/>
    </font>
    <font>
      <i/>
      <sz val="10"/>
      <color rgb="FF0070C0"/>
      <name val="Calibri"/>
      <family val="2"/>
      <scheme val="minor"/>
    </font>
    <font>
      <i/>
      <sz val="9"/>
      <color rgb="FF0070C0"/>
      <name val="Calibri"/>
      <family val="2"/>
      <scheme val="minor"/>
    </font>
    <font>
      <sz val="9"/>
      <color theme="1"/>
      <name val="Calibri"/>
      <family val="2"/>
      <scheme val="minor"/>
    </font>
    <font>
      <sz val="10"/>
      <color rgb="FFFF0000"/>
      <name val="Calibri"/>
      <family val="2"/>
      <scheme val="minor"/>
    </font>
    <font>
      <b/>
      <sz val="9"/>
      <name val="Calibri"/>
      <family val="2"/>
      <scheme val="minor"/>
    </font>
    <font>
      <sz val="10"/>
      <name val="Calibri"/>
      <family val="2"/>
    </font>
    <font>
      <i/>
      <sz val="10"/>
      <color theme="8"/>
      <name val="Calibri"/>
      <family val="2"/>
      <scheme val="minor"/>
    </font>
    <font>
      <i/>
      <sz val="9"/>
      <name val="Calibri"/>
      <family val="2"/>
      <scheme val="minor"/>
    </font>
    <font>
      <i/>
      <sz val="9"/>
      <color theme="1"/>
      <name val="Calibri"/>
      <family val="2"/>
      <scheme val="minor"/>
    </font>
    <font>
      <b/>
      <sz val="10"/>
      <name val="Calibri"/>
      <family val="2"/>
    </font>
    <font>
      <b/>
      <sz val="8.9"/>
      <name val="Calibri"/>
      <family val="2"/>
    </font>
    <font>
      <sz val="11"/>
      <color rgb="FFFF0000"/>
      <name val="Calibri"/>
      <family val="2"/>
      <scheme val="minor"/>
    </font>
  </fonts>
  <fills count="8">
    <fill>
      <patternFill patternType="none"/>
    </fill>
    <fill>
      <patternFill patternType="gray125"/>
    </fill>
    <fill>
      <patternFill patternType="solid">
        <fgColor theme="0"/>
        <bgColor indexed="64"/>
      </patternFill>
    </fill>
    <fill>
      <patternFill patternType="solid">
        <fgColor theme="3" tint="0.79998168889431442"/>
        <bgColor indexed="64"/>
      </patternFill>
    </fill>
    <fill>
      <patternFill patternType="solid">
        <fgColor theme="5" tint="0.79998168889431442"/>
        <bgColor indexed="64"/>
      </patternFill>
    </fill>
    <fill>
      <patternFill patternType="solid">
        <fgColor theme="9" tint="0.79998168889431442"/>
        <bgColor indexed="64"/>
      </patternFill>
    </fill>
    <fill>
      <patternFill patternType="solid">
        <fgColor rgb="FF92D050"/>
        <bgColor indexed="64"/>
      </patternFill>
    </fill>
    <fill>
      <patternFill patternType="solid">
        <fgColor rgb="FFFFFFFF"/>
        <bgColor indexed="64"/>
      </patternFill>
    </fill>
  </fills>
  <borders count="39">
    <border>
      <left/>
      <right/>
      <top/>
      <bottom/>
      <diagonal/>
    </border>
    <border>
      <left style="thin">
        <color auto="1"/>
      </left>
      <right style="thin">
        <color auto="1"/>
      </right>
      <top style="thin">
        <color auto="1"/>
      </top>
      <bottom style="thin">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auto="1"/>
      </right>
      <top style="medium">
        <color indexed="64"/>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medium">
        <color indexed="64"/>
      </top>
      <bottom/>
      <diagonal/>
    </border>
    <border>
      <left style="thin">
        <color indexed="64"/>
      </left>
      <right/>
      <top style="medium">
        <color indexed="64"/>
      </top>
      <bottom/>
      <diagonal/>
    </border>
    <border>
      <left style="medium">
        <color indexed="64"/>
      </left>
      <right style="thin">
        <color auto="1"/>
      </right>
      <top/>
      <bottom/>
      <diagonal/>
    </border>
    <border>
      <left style="thin">
        <color auto="1"/>
      </left>
      <right style="thin">
        <color auto="1"/>
      </right>
      <top/>
      <bottom/>
      <diagonal/>
    </border>
    <border>
      <left style="thin">
        <color auto="1"/>
      </left>
      <right/>
      <top/>
      <bottom/>
      <diagonal/>
    </border>
    <border>
      <left/>
      <right style="thin">
        <color indexed="64"/>
      </right>
      <top/>
      <bottom/>
      <diagonal/>
    </border>
    <border>
      <left style="thin">
        <color indexed="64"/>
      </left>
      <right style="thin">
        <color indexed="64"/>
      </right>
      <top style="medium">
        <color indexed="64"/>
      </top>
      <bottom style="thin">
        <color indexed="64"/>
      </bottom>
      <diagonal/>
    </border>
    <border>
      <left style="medium">
        <color indexed="64"/>
      </left>
      <right style="thin">
        <color auto="1"/>
      </right>
      <top/>
      <bottom style="medium">
        <color indexed="64"/>
      </bottom>
      <diagonal/>
    </border>
    <border>
      <left/>
      <right style="thin">
        <color auto="1"/>
      </right>
      <top/>
      <bottom style="medium">
        <color indexed="64"/>
      </bottom>
      <diagonal/>
    </border>
    <border>
      <left/>
      <right/>
      <top/>
      <bottom style="medium">
        <color indexed="64"/>
      </bottom>
      <diagonal/>
    </border>
    <border>
      <left style="thin">
        <color indexed="64"/>
      </left>
      <right style="thin">
        <color indexed="64"/>
      </right>
      <top/>
      <bottom style="thin">
        <color indexed="64"/>
      </bottom>
      <diagonal/>
    </border>
    <border>
      <left style="thin">
        <color auto="1"/>
      </left>
      <right style="thin">
        <color auto="1"/>
      </right>
      <top style="thin">
        <color auto="1"/>
      </top>
      <bottom/>
      <diagonal/>
    </border>
    <border>
      <left style="thin">
        <color auto="1"/>
      </left>
      <right style="thin">
        <color auto="1"/>
      </right>
      <top style="thin">
        <color auto="1"/>
      </top>
      <bottom style="medium">
        <color indexed="64"/>
      </bottom>
      <diagonal/>
    </border>
    <border>
      <left style="thin">
        <color auto="1"/>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medium">
        <color indexed="64"/>
      </top>
      <bottom/>
      <diagonal/>
    </border>
    <border>
      <left/>
      <right style="thin">
        <color auto="1"/>
      </right>
      <top style="medium">
        <color indexed="64"/>
      </top>
      <bottom/>
      <diagonal/>
    </border>
    <border>
      <left style="thin">
        <color auto="1"/>
      </left>
      <right/>
      <top style="medium">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style="thin">
        <color indexed="64"/>
      </bottom>
      <diagonal/>
    </border>
    <border>
      <left style="thin">
        <color auto="1"/>
      </left>
      <right/>
      <top style="thin">
        <color auto="1"/>
      </top>
      <bottom style="thin">
        <color auto="1"/>
      </bottom>
      <diagonal/>
    </border>
    <border>
      <left style="thin">
        <color auto="1"/>
      </left>
      <right/>
      <top style="thin">
        <color auto="1"/>
      </top>
      <bottom/>
      <diagonal/>
    </border>
    <border>
      <left style="thin">
        <color auto="1"/>
      </left>
      <right/>
      <top/>
      <bottom style="thin">
        <color auto="1"/>
      </bottom>
      <diagonal/>
    </border>
    <border>
      <left style="thin">
        <color auto="1"/>
      </left>
      <right/>
      <top style="thin">
        <color auto="1"/>
      </top>
      <bottom style="medium">
        <color indexed="64"/>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bottom style="medium">
        <color indexed="64"/>
      </bottom>
      <diagonal/>
    </border>
    <border>
      <left style="medium">
        <color indexed="64"/>
      </left>
      <right/>
      <top/>
      <bottom/>
      <diagonal/>
    </border>
  </borders>
  <cellStyleXfs count="2">
    <xf numFmtId="0" fontId="0" fillId="0" borderId="0"/>
    <xf numFmtId="0" fontId="1" fillId="0" borderId="0"/>
  </cellStyleXfs>
  <cellXfs count="218">
    <xf numFmtId="0" fontId="0" fillId="0" borderId="0" xfId="0"/>
    <xf numFmtId="0" fontId="6" fillId="2" borderId="1" xfId="0" applyFont="1" applyFill="1" applyBorder="1" applyAlignment="1">
      <alignment horizontal="left" vertical="top" wrapText="1"/>
    </xf>
    <xf numFmtId="0" fontId="6" fillId="2" borderId="18" xfId="0" applyFont="1" applyFill="1" applyBorder="1" applyAlignment="1">
      <alignment horizontal="left" vertical="top" wrapText="1"/>
    </xf>
    <xf numFmtId="49" fontId="8" fillId="4" borderId="8" xfId="0" applyNumberFormat="1" applyFont="1" applyFill="1" applyBorder="1" applyAlignment="1">
      <alignment horizontal="center" vertical="center"/>
    </xf>
    <xf numFmtId="0" fontId="9" fillId="4" borderId="21" xfId="0" applyFont="1" applyFill="1" applyBorder="1" applyAlignment="1">
      <alignment horizontal="left" vertical="center" wrapText="1"/>
    </xf>
    <xf numFmtId="49" fontId="3" fillId="0" borderId="14" xfId="0" applyNumberFormat="1" applyFont="1" applyBorder="1" applyAlignment="1">
      <alignment horizontal="center" vertical="center"/>
    </xf>
    <xf numFmtId="0" fontId="5" fillId="0" borderId="1" xfId="0" applyFont="1" applyBorder="1" applyAlignment="1">
      <alignment vertical="center" wrapText="1"/>
    </xf>
    <xf numFmtId="49" fontId="3" fillId="0" borderId="1" xfId="0" applyNumberFormat="1" applyFont="1" applyBorder="1" applyAlignment="1">
      <alignment horizontal="center" vertical="center"/>
    </xf>
    <xf numFmtId="0" fontId="8" fillId="0" borderId="0" xfId="0" applyFont="1"/>
    <xf numFmtId="0" fontId="1" fillId="0" borderId="0" xfId="0" applyFont="1"/>
    <xf numFmtId="0" fontId="8" fillId="0" borderId="0" xfId="0" applyFont="1" applyBorder="1" applyAlignment="1">
      <alignment horizontal="center"/>
    </xf>
    <xf numFmtId="0" fontId="10" fillId="2" borderId="4" xfId="0" applyFont="1" applyFill="1" applyBorder="1" applyAlignment="1">
      <alignment horizontal="center" vertical="center" wrapText="1"/>
    </xf>
    <xf numFmtId="0" fontId="15" fillId="2" borderId="0" xfId="0" applyFont="1" applyFill="1" applyAlignment="1">
      <alignment horizontal="center" vertical="center" wrapText="1"/>
    </xf>
    <xf numFmtId="0" fontId="16" fillId="0" borderId="0" xfId="0" applyFont="1"/>
    <xf numFmtId="0" fontId="10" fillId="0" borderId="0" xfId="0" applyFont="1"/>
    <xf numFmtId="49" fontId="2" fillId="5" borderId="5" xfId="0" applyNumberFormat="1" applyFont="1" applyFill="1" applyBorder="1" applyAlignment="1">
      <alignment horizontal="center" vertical="center" wrapText="1"/>
    </xf>
    <xf numFmtId="0" fontId="12" fillId="0" borderId="0" xfId="0" applyFont="1"/>
    <xf numFmtId="0" fontId="12" fillId="2" borderId="0" xfId="0" applyFont="1" applyFill="1"/>
    <xf numFmtId="0" fontId="17" fillId="0" borderId="0" xfId="0" applyFont="1"/>
    <xf numFmtId="0" fontId="6" fillId="2" borderId="14" xfId="0" applyFont="1" applyFill="1" applyBorder="1" applyAlignment="1">
      <alignment horizontal="left" vertical="top" wrapText="1"/>
    </xf>
    <xf numFmtId="0" fontId="17" fillId="2" borderId="0" xfId="0" applyFont="1" applyFill="1"/>
    <xf numFmtId="0" fontId="6" fillId="0" borderId="1" xfId="0" applyFont="1" applyBorder="1" applyAlignment="1">
      <alignment wrapText="1"/>
    </xf>
    <xf numFmtId="0" fontId="6" fillId="0" borderId="1" xfId="0" applyFont="1" applyBorder="1"/>
    <xf numFmtId="0" fontId="16" fillId="2" borderId="0" xfId="0" applyFont="1" applyFill="1"/>
    <xf numFmtId="0" fontId="6" fillId="0" borderId="18" xfId="0" applyFont="1" applyBorder="1" applyAlignment="1">
      <alignment horizontal="left" vertical="top" wrapText="1"/>
    </xf>
    <xf numFmtId="0" fontId="6" fillId="0" borderId="1" xfId="0" applyFont="1" applyBorder="1" applyAlignment="1">
      <alignment horizontal="left" vertical="top" wrapText="1"/>
    </xf>
    <xf numFmtId="0" fontId="1" fillId="2" borderId="0" xfId="0" applyFont="1" applyFill="1"/>
    <xf numFmtId="0" fontId="6" fillId="0" borderId="15" xfId="0" applyFont="1" applyBorder="1" applyAlignment="1">
      <alignment vertical="center"/>
    </xf>
    <xf numFmtId="0" fontId="8" fillId="3" borderId="5" xfId="0" applyFont="1" applyFill="1" applyBorder="1" applyAlignment="1">
      <alignment horizontal="center" vertical="center"/>
    </xf>
    <xf numFmtId="0" fontId="8" fillId="3" borderId="6" xfId="0" applyFont="1" applyFill="1" applyBorder="1" applyAlignment="1">
      <alignment horizontal="center" vertical="center" wrapText="1"/>
    </xf>
    <xf numFmtId="1" fontId="8" fillId="3" borderId="7" xfId="0" applyNumberFormat="1" applyFont="1" applyFill="1" applyBorder="1" applyAlignment="1">
      <alignment horizontal="center" vertical="center" wrapText="1"/>
    </xf>
    <xf numFmtId="1" fontId="8" fillId="2" borderId="7" xfId="0" applyNumberFormat="1" applyFont="1" applyFill="1" applyBorder="1" applyAlignment="1">
      <alignment horizontal="center" vertical="center" wrapText="1"/>
    </xf>
    <xf numFmtId="0" fontId="8" fillId="4" borderId="8" xfId="0" applyFont="1" applyFill="1" applyBorder="1" applyAlignment="1">
      <alignment horizontal="center" vertical="center" wrapText="1"/>
    </xf>
    <xf numFmtId="0" fontId="9" fillId="4" borderId="6" xfId="0" applyFont="1" applyFill="1" applyBorder="1" applyAlignment="1">
      <alignment horizontal="justify" vertical="center" wrapText="1"/>
    </xf>
    <xf numFmtId="49" fontId="2" fillId="2" borderId="8" xfId="0" applyNumberFormat="1" applyFont="1" applyFill="1" applyBorder="1" applyAlignment="1">
      <alignment horizontal="center" vertical="center" wrapText="1"/>
    </xf>
    <xf numFmtId="0" fontId="6" fillId="0" borderId="1" xfId="0" applyFont="1" applyFill="1" applyBorder="1" applyAlignment="1">
      <alignment horizontal="left" vertical="top" wrapText="1"/>
    </xf>
    <xf numFmtId="0" fontId="3" fillId="0" borderId="1" xfId="0" applyFont="1" applyFill="1" applyBorder="1" applyAlignment="1">
      <alignment horizontal="left" vertical="top" wrapText="1"/>
    </xf>
    <xf numFmtId="49" fontId="9" fillId="5" borderId="22" xfId="0" applyNumberFormat="1" applyFont="1" applyFill="1" applyBorder="1" applyAlignment="1">
      <alignment horizontal="center" vertical="center"/>
    </xf>
    <xf numFmtId="0" fontId="9" fillId="5" borderId="22" xfId="0" applyFont="1" applyFill="1" applyBorder="1" applyAlignment="1">
      <alignment horizontal="left" vertical="top" wrapText="1"/>
    </xf>
    <xf numFmtId="49" fontId="9" fillId="4" borderId="5" xfId="0" applyNumberFormat="1" applyFont="1" applyFill="1" applyBorder="1" applyAlignment="1">
      <alignment horizontal="center" vertical="center"/>
    </xf>
    <xf numFmtId="0" fontId="9" fillId="5" borderId="22" xfId="0" applyFont="1" applyFill="1" applyBorder="1" applyAlignment="1">
      <alignment horizontal="justify" vertical="center" wrapText="1"/>
    </xf>
    <xf numFmtId="0" fontId="9" fillId="4" borderId="21" xfId="0" applyFont="1" applyFill="1" applyBorder="1" applyAlignment="1">
      <alignment horizontal="justify" vertical="center" wrapText="1"/>
    </xf>
    <xf numFmtId="0" fontId="6" fillId="2" borderId="18" xfId="0" applyFont="1" applyFill="1" applyBorder="1" applyAlignment="1">
      <alignment wrapText="1"/>
    </xf>
    <xf numFmtId="49" fontId="3" fillId="4" borderId="7" xfId="0" applyNumberFormat="1" applyFont="1" applyFill="1" applyBorder="1" applyAlignment="1">
      <alignment horizontal="center" vertical="center" wrapText="1"/>
    </xf>
    <xf numFmtId="0" fontId="3" fillId="4" borderId="2" xfId="0" applyFont="1" applyFill="1" applyBorder="1" applyAlignment="1">
      <alignment wrapText="1"/>
    </xf>
    <xf numFmtId="49" fontId="2" fillId="5" borderId="23" xfId="0" applyNumberFormat="1" applyFont="1" applyFill="1" applyBorder="1" applyAlignment="1">
      <alignment horizontal="center" vertical="center" wrapText="1"/>
    </xf>
    <xf numFmtId="49" fontId="8" fillId="5" borderId="6" xfId="0" applyNumberFormat="1" applyFont="1" applyFill="1" applyBorder="1" applyAlignment="1">
      <alignment horizontal="center" vertical="center" wrapText="1"/>
    </xf>
    <xf numFmtId="0" fontId="9" fillId="5" borderId="9" xfId="0" applyFont="1" applyFill="1" applyBorder="1" applyAlignment="1">
      <alignment horizontal="left" vertical="center"/>
    </xf>
    <xf numFmtId="0" fontId="9" fillId="4" borderId="12" xfId="0" applyFont="1" applyFill="1" applyBorder="1" applyAlignment="1">
      <alignment horizontal="left" vertical="center" wrapText="1"/>
    </xf>
    <xf numFmtId="49" fontId="9" fillId="4" borderId="18" xfId="0" applyNumberFormat="1" applyFont="1" applyFill="1" applyBorder="1" applyAlignment="1">
      <alignment horizontal="center" vertical="center" wrapText="1"/>
    </xf>
    <xf numFmtId="49" fontId="8" fillId="5" borderId="2" xfId="0" applyNumberFormat="1" applyFont="1" applyFill="1" applyBorder="1" applyAlignment="1">
      <alignment horizontal="center" vertical="center" wrapText="1"/>
    </xf>
    <xf numFmtId="0" fontId="9" fillId="5" borderId="22" xfId="0" applyFont="1" applyFill="1" applyBorder="1" applyAlignment="1">
      <alignment horizontal="left" vertical="center" wrapText="1"/>
    </xf>
    <xf numFmtId="0" fontId="2" fillId="5" borderId="25" xfId="0" applyFont="1" applyFill="1" applyBorder="1" applyAlignment="1">
      <alignment horizontal="left" vertical="center" wrapText="1"/>
    </xf>
    <xf numFmtId="0" fontId="20" fillId="2" borderId="19" xfId="0" applyFont="1" applyFill="1" applyBorder="1" applyAlignment="1">
      <alignment horizontal="left" vertical="top" wrapText="1"/>
    </xf>
    <xf numFmtId="2" fontId="20" fillId="0" borderId="11" xfId="0" applyNumberFormat="1" applyFont="1" applyBorder="1" applyAlignment="1">
      <alignment horizontal="left" vertical="top" wrapText="1"/>
    </xf>
    <xf numFmtId="0" fontId="20" fillId="0" borderId="20" xfId="0" applyFont="1" applyFill="1" applyBorder="1" applyAlignment="1">
      <alignment horizontal="left" vertical="center" wrapText="1"/>
    </xf>
    <xf numFmtId="0" fontId="20" fillId="0" borderId="19" xfId="0" applyFont="1" applyFill="1" applyBorder="1" applyAlignment="1">
      <alignment horizontal="left" vertical="center" wrapText="1"/>
    </xf>
    <xf numFmtId="0" fontId="20" fillId="2" borderId="1" xfId="0" applyFont="1" applyFill="1" applyBorder="1" applyAlignment="1">
      <alignment horizontal="left" vertical="top" wrapText="1"/>
    </xf>
    <xf numFmtId="0" fontId="20" fillId="0" borderId="1" xfId="0" applyFont="1" applyFill="1" applyBorder="1" applyAlignment="1">
      <alignment horizontal="left" vertical="top" wrapText="1"/>
    </xf>
    <xf numFmtId="0" fontId="11" fillId="2" borderId="0" xfId="0" applyFont="1" applyFill="1" applyAlignment="1">
      <alignment horizontal="center" vertical="center" wrapText="1"/>
    </xf>
    <xf numFmtId="0" fontId="8" fillId="0" borderId="0" xfId="0" applyFont="1" applyAlignment="1">
      <alignment horizontal="center" wrapText="1"/>
    </xf>
    <xf numFmtId="0" fontId="1" fillId="0" borderId="0" xfId="0" applyFont="1" applyAlignment="1">
      <alignment horizontal="center" wrapText="1"/>
    </xf>
    <xf numFmtId="0" fontId="4" fillId="0" borderId="0" xfId="0" applyFont="1" applyAlignment="1">
      <alignment horizontal="center" wrapText="1"/>
    </xf>
    <xf numFmtId="0" fontId="2" fillId="2" borderId="25" xfId="0" applyFont="1" applyFill="1" applyBorder="1" applyAlignment="1">
      <alignment horizontal="left" vertical="center" wrapText="1"/>
    </xf>
    <xf numFmtId="49" fontId="2" fillId="2" borderId="1" xfId="0" applyNumberFormat="1" applyFont="1" applyFill="1" applyBorder="1" applyAlignment="1">
      <alignment horizontal="center" vertical="center" wrapText="1"/>
    </xf>
    <xf numFmtId="49" fontId="4" fillId="2" borderId="13" xfId="0" applyNumberFormat="1" applyFont="1" applyFill="1" applyBorder="1" applyAlignment="1">
      <alignment horizontal="center" vertical="center" wrapText="1"/>
    </xf>
    <xf numFmtId="0" fontId="20" fillId="0" borderId="0" xfId="0" applyFont="1"/>
    <xf numFmtId="0" fontId="17" fillId="6" borderId="0" xfId="0" applyFont="1" applyFill="1"/>
    <xf numFmtId="49" fontId="8" fillId="5" borderId="22" xfId="0" applyNumberFormat="1" applyFont="1" applyFill="1" applyBorder="1" applyAlignment="1">
      <alignment horizontal="center" vertical="center" wrapText="1"/>
    </xf>
    <xf numFmtId="0" fontId="0" fillId="0" borderId="17" xfId="0" applyBorder="1" applyAlignment="1">
      <alignment horizontal="center" vertical="center" wrapText="1"/>
    </xf>
    <xf numFmtId="0" fontId="0" fillId="0" borderId="10" xfId="0" applyBorder="1" applyAlignment="1">
      <alignment horizontal="center" vertical="center" wrapText="1"/>
    </xf>
    <xf numFmtId="0" fontId="20" fillId="0" borderId="0" xfId="0" applyFont="1" applyFill="1" applyBorder="1" applyAlignment="1">
      <alignment horizontal="left" vertical="center" wrapText="1"/>
    </xf>
    <xf numFmtId="0" fontId="3" fillId="2" borderId="1" xfId="0" applyFont="1" applyFill="1" applyBorder="1" applyAlignment="1">
      <alignment horizontal="left" vertical="top" wrapText="1"/>
    </xf>
    <xf numFmtId="2" fontId="21" fillId="2" borderId="20" xfId="0" applyNumberFormat="1" applyFont="1" applyFill="1" applyBorder="1" applyAlignment="1">
      <alignment horizontal="left" vertical="top" wrapText="1"/>
    </xf>
    <xf numFmtId="2" fontId="21" fillId="2" borderId="21" xfId="0" applyNumberFormat="1" applyFont="1" applyFill="1" applyBorder="1" applyAlignment="1">
      <alignment horizontal="left" vertical="top" wrapText="1"/>
    </xf>
    <xf numFmtId="1" fontId="6" fillId="2" borderId="17" xfId="0" applyNumberFormat="1" applyFont="1" applyFill="1" applyBorder="1" applyAlignment="1">
      <alignment horizontal="center" vertical="center"/>
    </xf>
    <xf numFmtId="1" fontId="8" fillId="4" borderId="9" xfId="0" applyNumberFormat="1" applyFont="1" applyFill="1" applyBorder="1" applyAlignment="1">
      <alignment horizontal="center" vertical="center" wrapText="1"/>
    </xf>
    <xf numFmtId="1" fontId="2" fillId="5" borderId="26" xfId="0" applyNumberFormat="1" applyFont="1" applyFill="1" applyBorder="1" applyAlignment="1">
      <alignment horizontal="center" vertical="center" wrapText="1"/>
    </xf>
    <xf numFmtId="1" fontId="6" fillId="0" borderId="28" xfId="0" applyNumberFormat="1" applyFont="1" applyFill="1" applyBorder="1" applyAlignment="1">
      <alignment horizontal="center" vertical="center" wrapText="1"/>
    </xf>
    <xf numFmtId="1" fontId="3" fillId="0" borderId="28" xfId="0" applyNumberFormat="1" applyFont="1" applyFill="1" applyBorder="1" applyAlignment="1">
      <alignment horizontal="center" vertical="center" wrapText="1"/>
    </xf>
    <xf numFmtId="1" fontId="6" fillId="0" borderId="29" xfId="0" applyNumberFormat="1" applyFont="1" applyFill="1" applyBorder="1" applyAlignment="1">
      <alignment horizontal="center" vertical="center" wrapText="1"/>
    </xf>
    <xf numFmtId="1" fontId="6" fillId="2" borderId="28" xfId="0" applyNumberFormat="1" applyFont="1" applyFill="1" applyBorder="1" applyAlignment="1">
      <alignment horizontal="center" vertical="center" wrapText="1"/>
    </xf>
    <xf numFmtId="1" fontId="8" fillId="5" borderId="2" xfId="0" applyNumberFormat="1" applyFont="1" applyFill="1" applyBorder="1" applyAlignment="1">
      <alignment horizontal="center" vertical="center" wrapText="1"/>
    </xf>
    <xf numFmtId="1" fontId="6" fillId="2" borderId="27" xfId="0" applyNumberFormat="1" applyFont="1" applyFill="1" applyBorder="1" applyAlignment="1">
      <alignment horizontal="center" vertical="center" wrapText="1"/>
    </xf>
    <xf numFmtId="1" fontId="8" fillId="4" borderId="2" xfId="0" applyNumberFormat="1" applyFont="1" applyFill="1" applyBorder="1" applyAlignment="1">
      <alignment horizontal="center" vertical="center"/>
    </xf>
    <xf numFmtId="1" fontId="6" fillId="0" borderId="0" xfId="0" applyNumberFormat="1" applyFont="1" applyFill="1" applyBorder="1" applyAlignment="1">
      <alignment horizontal="center" vertical="center" wrapText="1"/>
    </xf>
    <xf numFmtId="0" fontId="3" fillId="4" borderId="2" xfId="0" applyFont="1" applyFill="1" applyBorder="1" applyAlignment="1">
      <alignment horizontal="center" vertical="center"/>
    </xf>
    <xf numFmtId="0" fontId="6" fillId="0" borderId="28" xfId="0" applyFont="1" applyBorder="1" applyAlignment="1">
      <alignment horizontal="center" vertical="center"/>
    </xf>
    <xf numFmtId="0" fontId="6" fillId="2" borderId="30" xfId="0" applyFont="1" applyFill="1" applyBorder="1" applyAlignment="1">
      <alignment horizontal="center" vertical="center"/>
    </xf>
    <xf numFmtId="0" fontId="6" fillId="0" borderId="31" xfId="0" applyFont="1" applyBorder="1" applyAlignment="1">
      <alignment horizontal="center" vertical="center"/>
    </xf>
    <xf numFmtId="1" fontId="9" fillId="4" borderId="2" xfId="0" quotePrefix="1" applyNumberFormat="1" applyFont="1" applyFill="1" applyBorder="1" applyAlignment="1">
      <alignment horizontal="center" vertical="center" wrapText="1"/>
    </xf>
    <xf numFmtId="1" fontId="9" fillId="5" borderId="2" xfId="0" applyNumberFormat="1" applyFont="1" applyFill="1" applyBorder="1" applyAlignment="1">
      <alignment horizontal="center" vertical="center" wrapText="1"/>
    </xf>
    <xf numFmtId="1" fontId="6" fillId="0" borderId="28" xfId="0" applyNumberFormat="1" applyFont="1" applyBorder="1" applyAlignment="1">
      <alignment horizontal="center" vertical="center"/>
    </xf>
    <xf numFmtId="1" fontId="6" fillId="0" borderId="30" xfId="0" applyNumberFormat="1" applyFont="1" applyBorder="1" applyAlignment="1">
      <alignment horizontal="center" vertical="center"/>
    </xf>
    <xf numFmtId="1" fontId="6" fillId="0" borderId="29" xfId="0" applyNumberFormat="1" applyFont="1" applyBorder="1" applyAlignment="1">
      <alignment horizontal="center" vertical="center"/>
    </xf>
    <xf numFmtId="1" fontId="17" fillId="5" borderId="2" xfId="0" applyNumberFormat="1" applyFont="1" applyFill="1" applyBorder="1" applyAlignment="1">
      <alignment horizontal="center" vertical="center"/>
    </xf>
    <xf numFmtId="1" fontId="6" fillId="2" borderId="28" xfId="0" applyNumberFormat="1" applyFont="1" applyFill="1" applyBorder="1" applyAlignment="1">
      <alignment horizontal="center" vertical="center"/>
    </xf>
    <xf numFmtId="1" fontId="6" fillId="2" borderId="30" xfId="0" applyNumberFormat="1" applyFont="1" applyFill="1" applyBorder="1" applyAlignment="1">
      <alignment horizontal="center" vertical="center"/>
    </xf>
    <xf numFmtId="1" fontId="6" fillId="2" borderId="31" xfId="0" applyNumberFormat="1" applyFont="1" applyFill="1" applyBorder="1" applyAlignment="1">
      <alignment horizontal="center" vertical="center"/>
    </xf>
    <xf numFmtId="1" fontId="3" fillId="4" borderId="2" xfId="0" applyNumberFormat="1" applyFont="1" applyFill="1" applyBorder="1" applyAlignment="1">
      <alignment horizontal="center" vertical="center" wrapText="1"/>
    </xf>
    <xf numFmtId="1" fontId="5" fillId="0" borderId="28" xfId="0" applyNumberFormat="1" applyFont="1" applyBorder="1" applyAlignment="1">
      <alignment horizontal="center" vertical="center" wrapText="1"/>
    </xf>
    <xf numFmtId="0" fontId="3" fillId="2" borderId="1" xfId="0" applyFont="1" applyFill="1" applyBorder="1" applyAlignment="1">
      <alignment horizontal="center" vertical="top" wrapText="1"/>
    </xf>
    <xf numFmtId="0" fontId="3" fillId="0" borderId="1" xfId="0" applyFont="1" applyBorder="1" applyAlignment="1">
      <alignment horizontal="center" vertical="top" wrapText="1"/>
    </xf>
    <xf numFmtId="0" fontId="18" fillId="2" borderId="1" xfId="0" applyFont="1" applyFill="1" applyBorder="1" applyAlignment="1">
      <alignment horizontal="left" vertical="top" wrapText="1"/>
    </xf>
    <xf numFmtId="1" fontId="3" fillId="0" borderId="1" xfId="0" applyNumberFormat="1" applyFont="1" applyFill="1" applyBorder="1" applyAlignment="1">
      <alignment horizontal="center" vertical="top" wrapText="1"/>
    </xf>
    <xf numFmtId="1" fontId="5" fillId="0" borderId="1" xfId="0" applyNumberFormat="1" applyFont="1" applyBorder="1" applyAlignment="1">
      <alignment horizontal="center" vertical="center" wrapText="1"/>
    </xf>
    <xf numFmtId="0" fontId="3" fillId="2" borderId="1" xfId="0" applyFont="1" applyFill="1" applyBorder="1" applyAlignment="1">
      <alignment horizontal="center" vertical="top" wrapText="1"/>
    </xf>
    <xf numFmtId="0" fontId="3" fillId="2" borderId="1" xfId="0" applyFont="1" applyFill="1" applyBorder="1" applyAlignment="1">
      <alignment horizontal="center" vertical="top" wrapText="1"/>
    </xf>
    <xf numFmtId="1" fontId="23" fillId="2" borderId="27" xfId="0" applyNumberFormat="1" applyFont="1" applyFill="1" applyBorder="1" applyAlignment="1">
      <alignment horizontal="center" vertical="center" wrapText="1"/>
    </xf>
    <xf numFmtId="1" fontId="6" fillId="0" borderId="1" xfId="0" applyNumberFormat="1" applyFont="1" applyBorder="1" applyAlignment="1">
      <alignment horizontal="center" vertical="center"/>
    </xf>
    <xf numFmtId="0" fontId="5" fillId="0" borderId="11" xfId="0" applyFont="1" applyBorder="1" applyAlignment="1">
      <alignment horizontal="left" vertical="top" wrapText="1"/>
    </xf>
    <xf numFmtId="1" fontId="5" fillId="0" borderId="0" xfId="0" applyNumberFormat="1" applyFont="1" applyFill="1" applyBorder="1" applyAlignment="1">
      <alignment horizontal="center" vertical="center" wrapText="1"/>
    </xf>
    <xf numFmtId="0" fontId="5" fillId="0" borderId="1" xfId="0" applyFont="1" applyBorder="1" applyAlignment="1">
      <alignment horizontal="left" vertical="top" wrapText="1"/>
    </xf>
    <xf numFmtId="49" fontId="24" fillId="0" borderId="1" xfId="0" applyNumberFormat="1" applyFont="1" applyFill="1" applyBorder="1" applyAlignment="1">
      <alignment horizontal="center" vertical="center"/>
    </xf>
    <xf numFmtId="0" fontId="3" fillId="5" borderId="3" xfId="0" applyFont="1" applyFill="1" applyBorder="1" applyAlignment="1">
      <alignment horizontal="left" vertical="top" wrapText="1"/>
    </xf>
    <xf numFmtId="49" fontId="8" fillId="5" borderId="1" xfId="0" applyNumberFormat="1" applyFont="1" applyFill="1" applyBorder="1" applyAlignment="1">
      <alignment horizontal="center" vertical="center" wrapText="1"/>
    </xf>
    <xf numFmtId="1" fontId="2" fillId="2" borderId="1" xfId="0" applyNumberFormat="1" applyFont="1" applyFill="1" applyBorder="1" applyAlignment="1">
      <alignment horizontal="center" vertical="center" wrapText="1"/>
    </xf>
    <xf numFmtId="0" fontId="8" fillId="5" borderId="2" xfId="0" applyFont="1" applyFill="1" applyBorder="1" applyAlignment="1">
      <alignment horizontal="left" vertical="center" wrapText="1"/>
    </xf>
    <xf numFmtId="1" fontId="6" fillId="0" borderId="30" xfId="0" applyNumberFormat="1" applyFont="1" applyFill="1" applyBorder="1" applyAlignment="1">
      <alignment horizontal="center" vertical="center" wrapText="1"/>
    </xf>
    <xf numFmtId="0" fontId="5" fillId="2" borderId="1" xfId="0" applyFont="1" applyFill="1" applyBorder="1" applyAlignment="1">
      <alignment horizontal="left" vertical="top" wrapText="1"/>
    </xf>
    <xf numFmtId="0" fontId="3" fillId="2" borderId="1" xfId="0" applyFont="1" applyFill="1" applyBorder="1" applyAlignment="1">
      <alignment horizontal="center" vertical="top" wrapText="1"/>
    </xf>
    <xf numFmtId="0" fontId="9" fillId="5" borderId="19" xfId="0" applyFont="1" applyFill="1" applyBorder="1" applyAlignment="1">
      <alignment horizontal="left" vertical="top" wrapText="1"/>
    </xf>
    <xf numFmtId="1" fontId="3" fillId="5" borderId="28" xfId="0" applyNumberFormat="1" applyFont="1" applyFill="1" applyBorder="1" applyAlignment="1">
      <alignment horizontal="center" vertical="center" wrapText="1"/>
    </xf>
    <xf numFmtId="0" fontId="3" fillId="2" borderId="18" xfId="0" applyFont="1" applyFill="1" applyBorder="1" applyAlignment="1">
      <alignment horizontal="left" vertical="center" wrapText="1"/>
    </xf>
    <xf numFmtId="0" fontId="22" fillId="0" borderId="22" xfId="0" applyFont="1" applyBorder="1" applyAlignment="1">
      <alignment horizontal="justify" vertical="center" wrapText="1"/>
    </xf>
    <xf numFmtId="0" fontId="4" fillId="0" borderId="33" xfId="0" applyFont="1" applyBorder="1" applyAlignment="1">
      <alignment horizontal="center" vertical="center" wrapText="1"/>
    </xf>
    <xf numFmtId="0" fontId="22" fillId="0" borderId="32" xfId="0" applyFont="1" applyBorder="1" applyAlignment="1">
      <alignment horizontal="justify" vertical="center" wrapText="1"/>
    </xf>
    <xf numFmtId="0" fontId="4" fillId="0" borderId="34" xfId="0" applyFont="1" applyBorder="1" applyAlignment="1">
      <alignment horizontal="center" vertical="center" wrapText="1"/>
    </xf>
    <xf numFmtId="0" fontId="5" fillId="2" borderId="1" xfId="0" applyFont="1" applyFill="1" applyBorder="1" applyAlignment="1">
      <alignment horizontal="left" vertical="top" wrapText="1"/>
    </xf>
    <xf numFmtId="0" fontId="22" fillId="2" borderId="1" xfId="0" applyFont="1" applyFill="1" applyBorder="1" applyAlignment="1">
      <alignment horizontal="left" vertical="top" wrapText="1"/>
    </xf>
    <xf numFmtId="0" fontId="3" fillId="2" borderId="1" xfId="0" applyFont="1" applyFill="1" applyBorder="1" applyAlignment="1">
      <alignment horizontal="center" vertical="top" wrapText="1"/>
    </xf>
    <xf numFmtId="0" fontId="0" fillId="2" borderId="1" xfId="0" applyFill="1" applyBorder="1" applyAlignment="1">
      <alignment horizontal="center" vertical="top" wrapText="1"/>
    </xf>
    <xf numFmtId="0" fontId="5" fillId="2" borderId="1" xfId="0" applyFont="1" applyFill="1" applyBorder="1" applyAlignment="1">
      <alignment horizontal="left" vertical="top" wrapText="1"/>
    </xf>
    <xf numFmtId="0" fontId="22" fillId="2" borderId="1" xfId="0" applyFont="1" applyFill="1" applyBorder="1" applyAlignment="1">
      <alignment horizontal="left" vertical="top" wrapText="1"/>
    </xf>
    <xf numFmtId="49" fontId="2" fillId="2" borderId="24" xfId="0" applyNumberFormat="1" applyFont="1" applyFill="1" applyBorder="1" applyAlignment="1">
      <alignment horizontal="center" vertical="center" wrapText="1"/>
    </xf>
    <xf numFmtId="49" fontId="6" fillId="0" borderId="8" xfId="0" applyNumberFormat="1" applyFont="1" applyFill="1" applyBorder="1" applyAlignment="1">
      <alignment horizontal="center" vertical="center" wrapText="1"/>
    </xf>
    <xf numFmtId="0" fontId="0" fillId="0" borderId="10" xfId="0" applyBorder="1" applyAlignment="1">
      <alignment horizontal="center" vertical="center" wrapText="1"/>
    </xf>
    <xf numFmtId="0" fontId="26" fillId="2" borderId="11" xfId="0" applyFont="1" applyFill="1" applyBorder="1" applyAlignment="1">
      <alignment horizontal="left" vertical="top" wrapText="1"/>
    </xf>
    <xf numFmtId="0" fontId="4" fillId="0" borderId="36" xfId="0" applyFont="1" applyBorder="1" applyAlignment="1">
      <alignment horizontal="center" vertical="center" wrapText="1"/>
    </xf>
    <xf numFmtId="49" fontId="8" fillId="5" borderId="37" xfId="0" applyNumberFormat="1" applyFont="1" applyFill="1" applyBorder="1" applyAlignment="1">
      <alignment horizontal="center" vertical="center" wrapText="1"/>
    </xf>
    <xf numFmtId="0" fontId="3" fillId="5" borderId="35" xfId="0" applyFont="1" applyFill="1" applyBorder="1" applyAlignment="1">
      <alignment horizontal="left" vertical="top" wrapText="1"/>
    </xf>
    <xf numFmtId="0" fontId="0" fillId="0" borderId="1" xfId="0" applyBorder="1" applyAlignment="1">
      <alignment horizontal="center" vertical="center" wrapText="1"/>
    </xf>
    <xf numFmtId="0" fontId="4" fillId="0" borderId="1" xfId="0" applyFont="1" applyBorder="1" applyAlignment="1">
      <alignment horizontal="center" vertical="center" wrapText="1"/>
    </xf>
    <xf numFmtId="0" fontId="6" fillId="7" borderId="1" xfId="0" applyFont="1" applyFill="1" applyBorder="1" applyAlignment="1">
      <alignment vertical="center" wrapText="1"/>
    </xf>
    <xf numFmtId="0" fontId="26" fillId="7" borderId="1" xfId="0" applyFont="1" applyFill="1" applyBorder="1" applyAlignment="1">
      <alignment vertical="center" wrapText="1"/>
    </xf>
    <xf numFmtId="0" fontId="20" fillId="7" borderId="35" xfId="0" applyFont="1" applyFill="1" applyBorder="1" applyAlignment="1">
      <alignment vertical="center" wrapText="1"/>
    </xf>
    <xf numFmtId="0" fontId="2" fillId="5" borderId="1" xfId="0" applyFont="1" applyFill="1" applyBorder="1" applyAlignment="1">
      <alignment horizontal="center" vertical="center" wrapText="1"/>
    </xf>
    <xf numFmtId="1" fontId="3" fillId="5" borderId="38" xfId="0" applyNumberFormat="1" applyFont="1" applyFill="1" applyBorder="1" applyAlignment="1">
      <alignment horizontal="center" vertical="center" wrapText="1"/>
    </xf>
    <xf numFmtId="1" fontId="3" fillId="5" borderId="26" xfId="0" applyNumberFormat="1" applyFont="1" applyFill="1" applyBorder="1" applyAlignment="1">
      <alignment horizontal="center" vertical="center" wrapText="1"/>
    </xf>
    <xf numFmtId="1" fontId="3" fillId="2" borderId="30" xfId="0" applyNumberFormat="1" applyFont="1" applyFill="1" applyBorder="1" applyAlignment="1">
      <alignment horizontal="center" vertical="center"/>
    </xf>
    <xf numFmtId="1" fontId="3" fillId="2" borderId="28" xfId="0" applyNumberFormat="1" applyFont="1" applyFill="1" applyBorder="1" applyAlignment="1">
      <alignment horizontal="center" vertical="center"/>
    </xf>
    <xf numFmtId="0" fontId="26" fillId="2" borderId="18" xfId="0" applyFont="1" applyFill="1" applyBorder="1" applyAlignment="1">
      <alignment horizontal="left" vertical="top" wrapText="1"/>
    </xf>
    <xf numFmtId="1" fontId="8" fillId="5" borderId="28" xfId="0" applyNumberFormat="1" applyFont="1" applyFill="1" applyBorder="1" applyAlignment="1">
      <alignment horizontal="center" vertical="center" wrapText="1"/>
    </xf>
    <xf numFmtId="0" fontId="17" fillId="2" borderId="1" xfId="0" applyFont="1" applyFill="1" applyBorder="1"/>
    <xf numFmtId="0" fontId="17" fillId="0" borderId="0" xfId="0" applyFont="1" applyFill="1"/>
    <xf numFmtId="1" fontId="8" fillId="5" borderId="26" xfId="0" applyNumberFormat="1" applyFont="1" applyFill="1" applyBorder="1" applyAlignment="1">
      <alignment horizontal="center" vertical="center"/>
    </xf>
    <xf numFmtId="0" fontId="3" fillId="2" borderId="19" xfId="0" applyFont="1" applyFill="1" applyBorder="1" applyAlignment="1">
      <alignment horizontal="center" vertical="top" wrapText="1"/>
    </xf>
    <xf numFmtId="1" fontId="2" fillId="2" borderId="1" xfId="0" applyNumberFormat="1" applyFont="1" applyFill="1" applyBorder="1" applyAlignment="1">
      <alignment horizontal="center" vertical="center"/>
    </xf>
    <xf numFmtId="0" fontId="17" fillId="0" borderId="1" xfId="0" applyFont="1" applyFill="1" applyBorder="1"/>
    <xf numFmtId="0" fontId="17" fillId="0" borderId="1" xfId="0" applyFont="1" applyBorder="1" applyAlignment="1">
      <alignment horizontal="center" vertical="center"/>
    </xf>
    <xf numFmtId="0" fontId="3" fillId="2" borderId="1" xfId="0" applyFont="1" applyFill="1" applyBorder="1" applyAlignment="1">
      <alignment horizontal="center" vertical="center" wrapText="1"/>
    </xf>
    <xf numFmtId="164" fontId="17" fillId="0" borderId="1" xfId="0" applyNumberFormat="1" applyFont="1" applyBorder="1" applyAlignment="1">
      <alignment horizontal="center" vertical="center"/>
    </xf>
    <xf numFmtId="49" fontId="8" fillId="5" borderId="13" xfId="0" applyNumberFormat="1" applyFont="1" applyFill="1" applyBorder="1" applyAlignment="1">
      <alignment horizontal="center" vertical="center" wrapText="1"/>
    </xf>
    <xf numFmtId="0" fontId="9" fillId="5" borderId="12" xfId="0" applyFont="1" applyFill="1" applyBorder="1" applyAlignment="1">
      <alignment horizontal="left" vertical="center"/>
    </xf>
    <xf numFmtId="1" fontId="8" fillId="5" borderId="0" xfId="0" applyNumberFormat="1" applyFont="1" applyFill="1" applyBorder="1" applyAlignment="1">
      <alignment horizontal="center" vertical="center"/>
    </xf>
    <xf numFmtId="0" fontId="5" fillId="2" borderId="12" xfId="0" applyFont="1" applyFill="1" applyBorder="1" applyAlignment="1">
      <alignment horizontal="left" vertical="top" wrapText="1"/>
    </xf>
    <xf numFmtId="1" fontId="2" fillId="2" borderId="0" xfId="0" applyNumberFormat="1" applyFont="1" applyFill="1" applyBorder="1" applyAlignment="1">
      <alignment horizontal="center" vertical="center"/>
    </xf>
    <xf numFmtId="0" fontId="3" fillId="0" borderId="1" xfId="0" applyFont="1" applyFill="1" applyBorder="1" applyAlignment="1">
      <alignment horizontal="center" vertical="top" wrapText="1"/>
    </xf>
    <xf numFmtId="0" fontId="20" fillId="2" borderId="14" xfId="0" applyFont="1" applyFill="1" applyBorder="1" applyAlignment="1">
      <alignment horizontal="left" vertical="top" wrapText="1"/>
    </xf>
    <xf numFmtId="0" fontId="27" fillId="2" borderId="1" xfId="0" applyFont="1" applyFill="1" applyBorder="1" applyAlignment="1">
      <alignment horizontal="left" vertical="top" wrapText="1"/>
    </xf>
    <xf numFmtId="0" fontId="28" fillId="2" borderId="1" xfId="0" applyFont="1" applyFill="1" applyBorder="1" applyAlignment="1">
      <alignment horizontal="left" vertical="top" wrapText="1"/>
    </xf>
    <xf numFmtId="0" fontId="3" fillId="5" borderId="1" xfId="0" applyFont="1" applyFill="1" applyBorder="1" applyAlignment="1">
      <alignment horizontal="left" vertical="center" wrapText="1"/>
    </xf>
    <xf numFmtId="1" fontId="3" fillId="2" borderId="29" xfId="0" applyNumberFormat="1" applyFont="1" applyFill="1" applyBorder="1" applyAlignment="1">
      <alignment horizontal="center" vertical="center" wrapText="1"/>
    </xf>
    <xf numFmtId="1" fontId="6" fillId="2" borderId="12" xfId="0" applyNumberFormat="1" applyFont="1" applyFill="1" applyBorder="1" applyAlignment="1">
      <alignment horizontal="center" vertical="center" wrapText="1"/>
    </xf>
    <xf numFmtId="49" fontId="8" fillId="5" borderId="1" xfId="0" applyNumberFormat="1" applyFont="1" applyFill="1" applyBorder="1" applyAlignment="1">
      <alignment horizontal="left" vertical="center" wrapText="1"/>
    </xf>
    <xf numFmtId="1" fontId="3" fillId="5" borderId="1" xfId="0" applyNumberFormat="1" applyFont="1" applyFill="1" applyBorder="1" applyAlignment="1">
      <alignment horizontal="center" vertical="center" wrapText="1"/>
    </xf>
    <xf numFmtId="0" fontId="9" fillId="2" borderId="1" xfId="0" applyFont="1" applyFill="1" applyBorder="1" applyAlignment="1">
      <alignment horizontal="center" vertical="center"/>
    </xf>
    <xf numFmtId="49" fontId="8" fillId="5" borderId="0" xfId="0" applyNumberFormat="1" applyFont="1" applyFill="1" applyBorder="1" applyAlignment="1">
      <alignment horizontal="center" vertical="center" wrapText="1"/>
    </xf>
    <xf numFmtId="0" fontId="9" fillId="5" borderId="1" xfId="0" applyFont="1" applyFill="1" applyBorder="1" applyAlignment="1">
      <alignment vertical="center" wrapText="1"/>
    </xf>
    <xf numFmtId="0" fontId="17" fillId="2" borderId="1" xfId="0" applyFont="1" applyFill="1" applyBorder="1" applyAlignment="1">
      <alignment vertical="top" wrapText="1"/>
    </xf>
    <xf numFmtId="1" fontId="3" fillId="2" borderId="1" xfId="0" applyNumberFormat="1" applyFont="1" applyFill="1" applyBorder="1" applyAlignment="1">
      <alignment horizontal="center" vertical="center"/>
    </xf>
    <xf numFmtId="0" fontId="20" fillId="2" borderId="18" xfId="0" applyFont="1" applyFill="1" applyBorder="1" applyAlignment="1">
      <alignment horizontal="left" vertical="top" wrapText="1"/>
    </xf>
    <xf numFmtId="0" fontId="3" fillId="5" borderId="9" xfId="0" applyFont="1" applyFill="1" applyBorder="1" applyAlignment="1">
      <alignment horizontal="left" vertical="top" wrapText="1"/>
    </xf>
    <xf numFmtId="1" fontId="3" fillId="5" borderId="1" xfId="0" applyNumberFormat="1" applyFont="1" applyFill="1" applyBorder="1" applyAlignment="1">
      <alignment horizontal="center" vertical="center"/>
    </xf>
    <xf numFmtId="0" fontId="22" fillId="2" borderId="28" xfId="0" applyFont="1" applyFill="1" applyBorder="1" applyAlignment="1">
      <alignment horizontal="left" vertical="top" wrapText="1"/>
    </xf>
    <xf numFmtId="0" fontId="8" fillId="0" borderId="1" xfId="0" applyFont="1" applyBorder="1" applyAlignment="1">
      <alignment horizontal="center" wrapText="1"/>
    </xf>
    <xf numFmtId="0" fontId="29" fillId="2" borderId="1" xfId="0" applyFont="1" applyFill="1" applyBorder="1" applyAlignment="1">
      <alignment horizontal="center" vertical="center" wrapText="1"/>
    </xf>
    <xf numFmtId="164" fontId="3" fillId="2" borderId="1" xfId="0" applyNumberFormat="1" applyFont="1" applyFill="1" applyBorder="1" applyAlignment="1">
      <alignment horizontal="center" vertical="center" wrapText="1"/>
    </xf>
    <xf numFmtId="0" fontId="31" fillId="0" borderId="0" xfId="0" applyFont="1"/>
    <xf numFmtId="0" fontId="10" fillId="0" borderId="1" xfId="0" applyFont="1" applyBorder="1" applyAlignment="1">
      <alignment horizontal="center" vertical="center"/>
    </xf>
    <xf numFmtId="0" fontId="12" fillId="0" borderId="1" xfId="0" applyFont="1" applyBorder="1" applyAlignment="1">
      <alignment horizontal="center" vertical="center" wrapText="1"/>
    </xf>
    <xf numFmtId="0" fontId="13" fillId="0" borderId="2" xfId="0" applyFont="1" applyBorder="1" applyAlignment="1">
      <alignment horizontal="center" wrapText="1"/>
    </xf>
    <xf numFmtId="0" fontId="13" fillId="0" borderId="3" xfId="0" applyFont="1" applyBorder="1" applyAlignment="1">
      <alignment horizontal="center"/>
    </xf>
    <xf numFmtId="0" fontId="2" fillId="0" borderId="2" xfId="0" applyFont="1" applyFill="1" applyBorder="1" applyAlignment="1">
      <alignment horizontal="center" vertical="center" wrapText="1"/>
    </xf>
    <xf numFmtId="0" fontId="4" fillId="0" borderId="3"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8" fillId="2" borderId="2"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6" fillId="0" borderId="8" xfId="0" applyFont="1" applyBorder="1" applyAlignment="1">
      <alignment horizontal="center" vertical="center" wrapText="1"/>
    </xf>
    <xf numFmtId="0" fontId="6" fillId="0" borderId="10" xfId="0" applyFont="1" applyBorder="1" applyAlignment="1">
      <alignment horizontal="center" vertical="center" wrapText="1"/>
    </xf>
    <xf numFmtId="0" fontId="0" fillId="0" borderId="15" xfId="0" applyBorder="1" applyAlignment="1">
      <alignment horizontal="center" vertical="center" wrapText="1"/>
    </xf>
    <xf numFmtId="49" fontId="2" fillId="2" borderId="24" xfId="0" applyNumberFormat="1" applyFont="1" applyFill="1" applyBorder="1" applyAlignment="1">
      <alignment horizontal="center" vertical="center" wrapText="1"/>
    </xf>
    <xf numFmtId="49" fontId="2" fillId="2" borderId="13" xfId="0" applyNumberFormat="1" applyFont="1" applyFill="1" applyBorder="1" applyAlignment="1">
      <alignment horizontal="center" vertical="center" wrapText="1"/>
    </xf>
    <xf numFmtId="0" fontId="0" fillId="0" borderId="13" xfId="0" applyBorder="1" applyAlignment="1">
      <alignment horizontal="center" vertical="center" wrapText="1"/>
    </xf>
    <xf numFmtId="0" fontId="0" fillId="0" borderId="16" xfId="0" applyBorder="1" applyAlignment="1">
      <alignment horizontal="center" vertical="center" wrapText="1"/>
    </xf>
    <xf numFmtId="0" fontId="0" fillId="0" borderId="0" xfId="0" applyAlignment="1">
      <alignment horizontal="center" vertical="center" wrapText="1"/>
    </xf>
    <xf numFmtId="0" fontId="0" fillId="0" borderId="17" xfId="0" applyBorder="1" applyAlignment="1">
      <alignment horizontal="center" vertical="center" wrapText="1"/>
    </xf>
    <xf numFmtId="49" fontId="2" fillId="2" borderId="8" xfId="0" applyNumberFormat="1" applyFont="1" applyFill="1" applyBorder="1" applyAlignment="1">
      <alignment horizontal="center" vertical="center" wrapText="1"/>
    </xf>
    <xf numFmtId="49" fontId="2" fillId="2" borderId="10" xfId="0" applyNumberFormat="1" applyFont="1" applyFill="1" applyBorder="1" applyAlignment="1">
      <alignment horizontal="center" vertical="center" wrapText="1"/>
    </xf>
    <xf numFmtId="49" fontId="6" fillId="0" borderId="24" xfId="0" applyNumberFormat="1" applyFont="1" applyFill="1" applyBorder="1" applyAlignment="1">
      <alignment horizontal="center" vertical="center" wrapText="1"/>
    </xf>
    <xf numFmtId="49" fontId="6" fillId="0" borderId="13" xfId="0" applyNumberFormat="1" applyFont="1" applyFill="1" applyBorder="1" applyAlignment="1">
      <alignment horizontal="center" vertical="center" wrapText="1"/>
    </xf>
    <xf numFmtId="0" fontId="0" fillId="2" borderId="24" xfId="0" applyFill="1" applyBorder="1" applyAlignment="1">
      <alignment horizontal="center" vertical="center" wrapText="1"/>
    </xf>
    <xf numFmtId="0" fontId="0" fillId="2" borderId="13" xfId="0" applyFill="1" applyBorder="1" applyAlignment="1">
      <alignment horizontal="center" vertical="center" wrapText="1"/>
    </xf>
    <xf numFmtId="0" fontId="0" fillId="2" borderId="16" xfId="0" applyFill="1" applyBorder="1" applyAlignment="1">
      <alignment horizontal="center" vertical="center" wrapText="1"/>
    </xf>
    <xf numFmtId="0" fontId="9" fillId="0" borderId="1" xfId="0" applyFont="1" applyBorder="1" applyAlignment="1">
      <alignment vertical="top"/>
    </xf>
    <xf numFmtId="0" fontId="9" fillId="0" borderId="1" xfId="0" applyFont="1" applyFill="1" applyBorder="1" applyAlignment="1">
      <alignment horizontal="center" vertical="center"/>
    </xf>
    <xf numFmtId="164" fontId="9" fillId="0" borderId="1" xfId="0" applyNumberFormat="1" applyFont="1" applyFill="1" applyBorder="1" applyAlignment="1">
      <alignment horizontal="center" vertical="center"/>
    </xf>
    <xf numFmtId="0" fontId="9" fillId="0" borderId="1" xfId="0" applyFont="1" applyBorder="1" applyAlignment="1">
      <alignment horizontal="center" vertical="center"/>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BI92"/>
  <sheetViews>
    <sheetView tabSelected="1" topLeftCell="A7" zoomScale="95" zoomScaleNormal="95" zoomScaleSheetLayoutView="100" workbookViewId="0">
      <selection activeCell="E10" sqref="E10"/>
    </sheetView>
  </sheetViews>
  <sheetFormatPr defaultColWidth="9.109375" defaultRowHeight="14.4" x14ac:dyDescent="0.3"/>
  <cols>
    <col min="1" max="1" width="7" style="9" customWidth="1"/>
    <col min="2" max="2" width="87.77734375" style="9" customWidth="1"/>
    <col min="3" max="3" width="9" style="8" customWidth="1"/>
    <col min="4" max="4" width="30.109375" style="59" customWidth="1"/>
    <col min="5" max="5" width="29.6640625" style="61" customWidth="1"/>
    <col min="6" max="6" width="23.88671875" style="9" customWidth="1"/>
    <col min="7" max="16384" width="9.109375" style="9"/>
  </cols>
  <sheetData>
    <row r="2" spans="1:5" s="8" customFormat="1" ht="23.55" customHeight="1" x14ac:dyDescent="0.3">
      <c r="B2" s="189" t="s">
        <v>0</v>
      </c>
      <c r="C2" s="189"/>
      <c r="D2" s="59"/>
      <c r="E2" s="60"/>
    </row>
    <row r="3" spans="1:5" s="8" customFormat="1" ht="31.8" customHeight="1" thickBot="1" x14ac:dyDescent="0.35">
      <c r="B3" s="190" t="s">
        <v>1</v>
      </c>
      <c r="C3" s="190"/>
      <c r="D3" s="59"/>
      <c r="E3" s="60"/>
    </row>
    <row r="4" spans="1:5" ht="98.4" customHeight="1" thickBot="1" x14ac:dyDescent="0.4">
      <c r="B4" s="191" t="s">
        <v>53</v>
      </c>
      <c r="C4" s="192"/>
    </row>
    <row r="5" spans="1:5" ht="15" thickBot="1" x14ac:dyDescent="0.35">
      <c r="B5" s="10"/>
      <c r="C5" s="10"/>
    </row>
    <row r="6" spans="1:5" ht="92.4" customHeight="1" thickBot="1" x14ac:dyDescent="0.35">
      <c r="B6" s="11" t="s">
        <v>61</v>
      </c>
      <c r="C6" s="10"/>
    </row>
    <row r="7" spans="1:5" ht="31.5" customHeight="1" thickBot="1" x14ac:dyDescent="0.35">
      <c r="A7" s="193" t="s">
        <v>2</v>
      </c>
      <c r="B7" s="194"/>
      <c r="C7" s="195"/>
      <c r="D7" s="12"/>
      <c r="E7" s="62"/>
    </row>
    <row r="8" spans="1:5" ht="29.4" thickBot="1" x14ac:dyDescent="0.35">
      <c r="A8" s="28" t="s">
        <v>3</v>
      </c>
      <c r="B8" s="29" t="s">
        <v>4</v>
      </c>
      <c r="C8" s="30" t="s">
        <v>5</v>
      </c>
      <c r="D8" s="12"/>
      <c r="E8" s="62"/>
    </row>
    <row r="9" spans="1:5" s="13" customFormat="1" ht="33.6" customHeight="1" thickBot="1" x14ac:dyDescent="0.4">
      <c r="A9" s="196" t="s">
        <v>6</v>
      </c>
      <c r="B9" s="197"/>
      <c r="C9" s="31">
        <f>SUM(C10+C53+C69+C74+C85)</f>
        <v>100</v>
      </c>
      <c r="D9" s="12"/>
      <c r="E9" s="62"/>
    </row>
    <row r="10" spans="1:5" s="14" customFormat="1" ht="33" customHeight="1" thickBot="1" x14ac:dyDescent="0.35">
      <c r="A10" s="32">
        <v>1</v>
      </c>
      <c r="B10" s="33" t="s">
        <v>17</v>
      </c>
      <c r="C10" s="76">
        <f>C11+C27+C33+C38+C44+C48</f>
        <v>51</v>
      </c>
      <c r="D10" s="101" t="s">
        <v>88</v>
      </c>
      <c r="E10" s="102" t="s">
        <v>117</v>
      </c>
    </row>
    <row r="11" spans="1:5" s="16" customFormat="1" ht="16.2" thickBot="1" x14ac:dyDescent="0.35">
      <c r="A11" s="15" t="s">
        <v>7</v>
      </c>
      <c r="B11" s="52" t="s">
        <v>33</v>
      </c>
      <c r="C11" s="77">
        <f>MAX(C12:C26)</f>
        <v>15</v>
      </c>
      <c r="D11" s="101"/>
      <c r="E11" s="102"/>
    </row>
    <row r="12" spans="1:5" s="16" customFormat="1" ht="16.2" thickBot="1" x14ac:dyDescent="0.35">
      <c r="A12" s="34" t="s">
        <v>32</v>
      </c>
      <c r="B12" s="63" t="s">
        <v>34</v>
      </c>
      <c r="C12" s="116">
        <f>MAX(C13:C16)</f>
        <v>15</v>
      </c>
      <c r="D12" s="101"/>
      <c r="E12" s="102"/>
    </row>
    <row r="13" spans="1:5" s="17" customFormat="1" ht="15.6" x14ac:dyDescent="0.3">
      <c r="A13" s="207"/>
      <c r="B13" s="123" t="s">
        <v>14</v>
      </c>
      <c r="C13" s="79">
        <f>MAX(C14:C16)</f>
        <v>15</v>
      </c>
      <c r="D13" s="101"/>
      <c r="E13" s="101"/>
    </row>
    <row r="14" spans="1:5" s="18" customFormat="1" ht="27.6" x14ac:dyDescent="0.3">
      <c r="A14" s="208"/>
      <c r="B14" s="35" t="s">
        <v>29</v>
      </c>
      <c r="C14" s="78">
        <v>15</v>
      </c>
      <c r="D14" s="160" t="s">
        <v>106</v>
      </c>
      <c r="E14" s="130"/>
    </row>
    <row r="15" spans="1:5" s="18" customFormat="1" ht="30.6" customHeight="1" x14ac:dyDescent="0.3">
      <c r="A15" s="208"/>
      <c r="B15" s="35" t="s">
        <v>71</v>
      </c>
      <c r="C15" s="78">
        <v>10</v>
      </c>
      <c r="D15" s="160" t="s">
        <v>105</v>
      </c>
      <c r="E15" s="102"/>
    </row>
    <row r="16" spans="1:5" s="18" customFormat="1" ht="27.6" x14ac:dyDescent="0.3">
      <c r="A16" s="208"/>
      <c r="B16" s="35" t="s">
        <v>72</v>
      </c>
      <c r="C16" s="78">
        <v>0</v>
      </c>
      <c r="D16" s="186" t="s">
        <v>107</v>
      </c>
      <c r="E16" s="102"/>
    </row>
    <row r="17" spans="1:5" s="18" customFormat="1" ht="27.6" x14ac:dyDescent="0.3">
      <c r="A17" s="208"/>
      <c r="B17" s="58" t="s">
        <v>45</v>
      </c>
      <c r="C17" s="78"/>
      <c r="D17" s="103"/>
      <c r="E17" s="102"/>
    </row>
    <row r="18" spans="1:5" s="18" customFormat="1" x14ac:dyDescent="0.3">
      <c r="A18" s="208"/>
      <c r="B18" s="36" t="s">
        <v>62</v>
      </c>
      <c r="C18" s="79">
        <f>MAX(C19:C21)</f>
        <v>15</v>
      </c>
      <c r="D18" s="101"/>
      <c r="E18" s="102"/>
    </row>
    <row r="19" spans="1:5" s="18" customFormat="1" ht="27.6" x14ac:dyDescent="0.3">
      <c r="A19" s="208"/>
      <c r="B19" s="35" t="s">
        <v>15</v>
      </c>
      <c r="C19" s="78">
        <v>15</v>
      </c>
      <c r="D19" s="160" t="s">
        <v>106</v>
      </c>
      <c r="E19" s="102"/>
    </row>
    <row r="20" spans="1:5" s="18" customFormat="1" ht="27.6" x14ac:dyDescent="0.3">
      <c r="A20" s="208"/>
      <c r="B20" s="35" t="s">
        <v>73</v>
      </c>
      <c r="C20" s="78">
        <v>10</v>
      </c>
      <c r="D20" s="160" t="s">
        <v>105</v>
      </c>
      <c r="E20" s="102"/>
    </row>
    <row r="21" spans="1:5" s="18" customFormat="1" ht="27.6" x14ac:dyDescent="0.3">
      <c r="A21" s="208"/>
      <c r="B21" s="35" t="s">
        <v>74</v>
      </c>
      <c r="C21" s="78">
        <v>0</v>
      </c>
      <c r="D21" s="186" t="s">
        <v>107</v>
      </c>
      <c r="E21" s="102"/>
    </row>
    <row r="22" spans="1:5" s="18" customFormat="1" ht="27.6" x14ac:dyDescent="0.3">
      <c r="A22" s="208"/>
      <c r="B22" s="53" t="s">
        <v>46</v>
      </c>
      <c r="C22" s="80"/>
      <c r="D22" s="101"/>
      <c r="E22" s="102"/>
    </row>
    <row r="23" spans="1:5" s="18" customFormat="1" x14ac:dyDescent="0.3">
      <c r="A23" s="64" t="s">
        <v>35</v>
      </c>
      <c r="B23" s="72" t="s">
        <v>36</v>
      </c>
      <c r="C23" s="79">
        <f>MAX(C24:C25)</f>
        <v>15</v>
      </c>
      <c r="D23" s="101"/>
      <c r="E23" s="102"/>
    </row>
    <row r="24" spans="1:5" s="18" customFormat="1" x14ac:dyDescent="0.3">
      <c r="A24" s="64"/>
      <c r="B24" s="1" t="s">
        <v>76</v>
      </c>
      <c r="C24" s="78">
        <v>15</v>
      </c>
      <c r="D24" s="160" t="str">
        <f>IF(C24&gt;0,"15","0")</f>
        <v>15</v>
      </c>
      <c r="E24" s="102"/>
    </row>
    <row r="25" spans="1:5" s="18" customFormat="1" x14ac:dyDescent="0.3">
      <c r="A25" s="64"/>
      <c r="B25" s="1" t="s">
        <v>75</v>
      </c>
      <c r="C25" s="78">
        <v>5</v>
      </c>
      <c r="D25" s="160" t="str">
        <f>IF(C25&gt;0,"5","0")</f>
        <v>5</v>
      </c>
      <c r="E25" s="102"/>
    </row>
    <row r="26" spans="1:5" s="18" customFormat="1" ht="19.2" customHeight="1" x14ac:dyDescent="0.3">
      <c r="A26" s="64"/>
      <c r="B26" s="66" t="s">
        <v>114</v>
      </c>
      <c r="C26" s="78"/>
      <c r="D26" s="130"/>
      <c r="E26" s="102"/>
    </row>
    <row r="27" spans="1:5" s="18" customFormat="1" ht="15" thickBot="1" x14ac:dyDescent="0.35">
      <c r="A27" s="177" t="s">
        <v>8</v>
      </c>
      <c r="B27" s="121" t="s">
        <v>63</v>
      </c>
      <c r="C27" s="122">
        <f>C28+C31</f>
        <v>10</v>
      </c>
      <c r="D27" s="101"/>
      <c r="E27" s="102"/>
    </row>
    <row r="28" spans="1:5" s="16" customFormat="1" ht="43.8" thickBot="1" x14ac:dyDescent="0.35">
      <c r="A28" s="68" t="s">
        <v>91</v>
      </c>
      <c r="B28" s="117" t="s">
        <v>92</v>
      </c>
      <c r="C28" s="152">
        <f>MAX(C29:C31)</f>
        <v>5</v>
      </c>
      <c r="D28" s="185" t="s">
        <v>104</v>
      </c>
      <c r="E28" s="130" t="s">
        <v>108</v>
      </c>
    </row>
    <row r="29" spans="1:5" s="18" customFormat="1" ht="69" x14ac:dyDescent="0.3">
      <c r="A29" s="135"/>
      <c r="B29" s="19" t="s">
        <v>115</v>
      </c>
      <c r="C29" s="118"/>
      <c r="D29" s="160"/>
      <c r="E29" s="217">
        <f>((6-0)*5/(10-0))</f>
        <v>3</v>
      </c>
    </row>
    <row r="30" spans="1:5" s="20" customFormat="1" ht="55.2" x14ac:dyDescent="0.3">
      <c r="A30" s="136"/>
      <c r="B30" s="53" t="s">
        <v>77</v>
      </c>
      <c r="C30" s="172"/>
      <c r="D30" s="160"/>
      <c r="E30" s="217">
        <f>((0-0)*5/(10-0))</f>
        <v>0</v>
      </c>
    </row>
    <row r="31" spans="1:5" s="20" customFormat="1" ht="27.6" x14ac:dyDescent="0.3">
      <c r="A31" s="174" t="s">
        <v>93</v>
      </c>
      <c r="B31" s="171" t="s">
        <v>112</v>
      </c>
      <c r="C31" s="175">
        <v>5</v>
      </c>
      <c r="D31" s="176">
        <v>5</v>
      </c>
      <c r="E31" s="160" t="str">
        <f>IF(C31&gt;0,"DA","NU")</f>
        <v>DA</v>
      </c>
    </row>
    <row r="32" spans="1:5" s="20" customFormat="1" ht="22.8" customHeight="1" thickBot="1" x14ac:dyDescent="0.35">
      <c r="A32" s="136"/>
      <c r="B32" s="137" t="s">
        <v>64</v>
      </c>
      <c r="C32" s="173"/>
      <c r="D32" s="176">
        <v>0</v>
      </c>
      <c r="E32" s="101" t="str">
        <f>IF(C32&gt;0,"DA","NU")</f>
        <v>NU</v>
      </c>
    </row>
    <row r="33" spans="1:5" s="16" customFormat="1" ht="51" customHeight="1" thickBot="1" x14ac:dyDescent="0.35">
      <c r="A33" s="50" t="s">
        <v>9</v>
      </c>
      <c r="B33" s="51" t="s">
        <v>65</v>
      </c>
      <c r="C33" s="82">
        <f>C34+C35+C36</f>
        <v>10</v>
      </c>
      <c r="D33" s="101"/>
      <c r="E33" s="102"/>
    </row>
    <row r="34" spans="1:5" s="18" customFormat="1" ht="24.6" thickBot="1" x14ac:dyDescent="0.35">
      <c r="A34" s="209"/>
      <c r="B34" s="124" t="s">
        <v>66</v>
      </c>
      <c r="C34" s="125">
        <v>5</v>
      </c>
      <c r="D34" s="101">
        <v>5</v>
      </c>
      <c r="E34" s="102" t="str">
        <f>IF(C34&gt;0,"DA","NU")</f>
        <v>DA</v>
      </c>
    </row>
    <row r="35" spans="1:5" s="18" customFormat="1" ht="24.6" thickBot="1" x14ac:dyDescent="0.35">
      <c r="A35" s="210"/>
      <c r="B35" s="126" t="s">
        <v>67</v>
      </c>
      <c r="C35" s="127">
        <v>5</v>
      </c>
      <c r="D35" s="107">
        <v>5</v>
      </c>
      <c r="E35" s="102" t="str">
        <f t="shared" ref="E35:E36" si="0">IF(C35&gt;0,"DA","NU")</f>
        <v>DA</v>
      </c>
    </row>
    <row r="36" spans="1:5" s="18" customFormat="1" ht="36.6" thickBot="1" x14ac:dyDescent="0.35">
      <c r="A36" s="203"/>
      <c r="B36" s="126" t="s">
        <v>68</v>
      </c>
      <c r="C36" s="127">
        <v>0</v>
      </c>
      <c r="D36" s="101">
        <v>0</v>
      </c>
      <c r="E36" s="102" t="str">
        <f t="shared" si="0"/>
        <v>NU</v>
      </c>
    </row>
    <row r="37" spans="1:5" s="18" customFormat="1" x14ac:dyDescent="0.3">
      <c r="A37" s="203"/>
      <c r="B37" s="145" t="s">
        <v>90</v>
      </c>
      <c r="C37" s="138"/>
      <c r="D37" s="101"/>
      <c r="E37" s="102"/>
    </row>
    <row r="38" spans="1:5" s="18" customFormat="1" ht="43.2" x14ac:dyDescent="0.3">
      <c r="A38" s="115" t="s">
        <v>16</v>
      </c>
      <c r="B38" s="178" t="s">
        <v>78</v>
      </c>
      <c r="C38" s="146">
        <f>C39+C40+C41</f>
        <v>6</v>
      </c>
      <c r="D38" s="130"/>
      <c r="E38" s="102"/>
    </row>
    <row r="39" spans="1:5" s="18" customFormat="1" x14ac:dyDescent="0.3">
      <c r="A39" s="141"/>
      <c r="B39" s="143" t="s">
        <v>79</v>
      </c>
      <c r="C39" s="142">
        <v>2</v>
      </c>
      <c r="D39" s="130">
        <v>2</v>
      </c>
      <c r="E39" s="102" t="str">
        <f>IF(C39&gt;0,"DA","NU")</f>
        <v>DA</v>
      </c>
    </row>
    <row r="40" spans="1:5" s="18" customFormat="1" x14ac:dyDescent="0.3">
      <c r="A40" s="141"/>
      <c r="B40" s="143" t="s">
        <v>80</v>
      </c>
      <c r="C40" s="142">
        <v>2</v>
      </c>
      <c r="D40" s="130">
        <v>2</v>
      </c>
      <c r="E40" s="102" t="str">
        <f t="shared" ref="E40:E41" si="1">IF(C40&gt;0,"DA","NU")</f>
        <v>DA</v>
      </c>
    </row>
    <row r="41" spans="1:5" s="18" customFormat="1" x14ac:dyDescent="0.3">
      <c r="A41" s="141"/>
      <c r="B41" s="143" t="s">
        <v>81</v>
      </c>
      <c r="C41" s="142">
        <v>2</v>
      </c>
      <c r="D41" s="130">
        <v>2</v>
      </c>
      <c r="E41" s="102" t="str">
        <f t="shared" si="1"/>
        <v>DA</v>
      </c>
    </row>
    <row r="42" spans="1:5" s="18" customFormat="1" x14ac:dyDescent="0.3">
      <c r="A42" s="141"/>
      <c r="B42" s="143"/>
      <c r="C42" s="142"/>
      <c r="D42" s="130">
        <v>0</v>
      </c>
      <c r="E42" s="102" t="str">
        <f>IF(C43&gt;0,"DA","NU")</f>
        <v>NU</v>
      </c>
    </row>
    <row r="43" spans="1:5" s="18" customFormat="1" x14ac:dyDescent="0.3">
      <c r="A43" s="141"/>
      <c r="B43" s="144" t="s">
        <v>90</v>
      </c>
      <c r="C43" s="142"/>
    </row>
    <row r="44" spans="1:5" s="20" customFormat="1" ht="63.6" customHeight="1" thickBot="1" x14ac:dyDescent="0.35">
      <c r="A44" s="139" t="s">
        <v>42</v>
      </c>
      <c r="B44" s="140" t="s">
        <v>94</v>
      </c>
      <c r="C44" s="147">
        <v>5</v>
      </c>
      <c r="D44" s="132" t="s">
        <v>47</v>
      </c>
      <c r="E44" s="179" t="s">
        <v>95</v>
      </c>
    </row>
    <row r="45" spans="1:5" s="20" customFormat="1" ht="43.2" customHeight="1" x14ac:dyDescent="0.3">
      <c r="A45" s="211"/>
      <c r="B45" s="168" t="s">
        <v>89</v>
      </c>
      <c r="C45" s="108"/>
      <c r="D45" s="159">
        <f>((5.55-0)*5/(5.55-0))</f>
        <v>5</v>
      </c>
      <c r="E45" s="153"/>
    </row>
    <row r="46" spans="1:5" s="20" customFormat="1" ht="60" x14ac:dyDescent="0.3">
      <c r="A46" s="212"/>
      <c r="B46" s="169" t="s">
        <v>116</v>
      </c>
      <c r="C46" s="170"/>
      <c r="D46" s="161">
        <f>((3-0)*5/(5.55-0))</f>
        <v>2.7027027027027026</v>
      </c>
      <c r="E46" s="153"/>
    </row>
    <row r="47" spans="1:5" s="20" customFormat="1" ht="15" thickBot="1" x14ac:dyDescent="0.35">
      <c r="A47" s="212"/>
      <c r="B47" s="170"/>
      <c r="C47" s="170"/>
      <c r="D47" s="161">
        <f>((0-0)*5/(5.55-0))</f>
        <v>0</v>
      </c>
      <c r="E47" s="153"/>
    </row>
    <row r="48" spans="1:5" s="20" customFormat="1" ht="28.2" thickBot="1" x14ac:dyDescent="0.35">
      <c r="A48" s="115" t="s">
        <v>82</v>
      </c>
      <c r="B48" s="114" t="s">
        <v>43</v>
      </c>
      <c r="C48" s="148">
        <f>C49+C51+C50</f>
        <v>5</v>
      </c>
      <c r="D48" s="130"/>
      <c r="E48" s="153"/>
    </row>
    <row r="49" spans="1:61" s="20" customFormat="1" ht="41.4" x14ac:dyDescent="0.3">
      <c r="A49" s="212"/>
      <c r="B49" s="2" t="s">
        <v>69</v>
      </c>
      <c r="C49" s="83">
        <v>5</v>
      </c>
      <c r="D49" s="131">
        <v>5</v>
      </c>
      <c r="E49" s="131" t="str">
        <f>IF(C49&gt;0,"DA","NU")</f>
        <v>DA</v>
      </c>
    </row>
    <row r="50" spans="1:61" s="20" customFormat="1" x14ac:dyDescent="0.3">
      <c r="A50" s="212"/>
      <c r="B50" s="1" t="s">
        <v>44</v>
      </c>
      <c r="C50" s="81">
        <v>0</v>
      </c>
      <c r="D50" s="101">
        <v>0</v>
      </c>
      <c r="E50" s="131" t="str">
        <f>IF(C50&gt;0,"DA","NU")</f>
        <v>NU</v>
      </c>
    </row>
    <row r="51" spans="1:61" s="20" customFormat="1" x14ac:dyDescent="0.3">
      <c r="A51" s="212"/>
      <c r="B51" s="1"/>
      <c r="C51" s="81"/>
      <c r="D51" s="120"/>
      <c r="E51" s="120"/>
    </row>
    <row r="52" spans="1:61" s="20" customFormat="1" ht="15" thickBot="1" x14ac:dyDescent="0.35">
      <c r="A52" s="213"/>
      <c r="B52" s="57" t="s">
        <v>51</v>
      </c>
      <c r="C52" s="81"/>
      <c r="D52" s="101"/>
      <c r="E52" s="101"/>
    </row>
    <row r="53" spans="1:61" s="18" customFormat="1" ht="20.399999999999999" customHeight="1" thickBot="1" x14ac:dyDescent="0.35">
      <c r="A53" s="49" t="s">
        <v>11</v>
      </c>
      <c r="B53" s="48" t="s">
        <v>19</v>
      </c>
      <c r="C53" s="84">
        <f>C54+C59</f>
        <v>8</v>
      </c>
      <c r="D53" s="101"/>
      <c r="E53" s="102"/>
    </row>
    <row r="54" spans="1:61" s="18" customFormat="1" ht="54.6" customHeight="1" thickBot="1" x14ac:dyDescent="0.35">
      <c r="A54" s="46" t="s">
        <v>27</v>
      </c>
      <c r="B54" s="47" t="s">
        <v>37</v>
      </c>
      <c r="C54" s="155">
        <v>3</v>
      </c>
      <c r="D54" s="156" t="s">
        <v>97</v>
      </c>
      <c r="E54" s="102" t="s">
        <v>96</v>
      </c>
      <c r="F54" s="214" t="s">
        <v>98</v>
      </c>
    </row>
    <row r="55" spans="1:61" s="18" customFormat="1" ht="21" customHeight="1" x14ac:dyDescent="0.3">
      <c r="A55" s="162"/>
      <c r="B55" s="163"/>
      <c r="C55" s="164"/>
      <c r="D55" s="156"/>
      <c r="E55" s="160">
        <f>((15-2)*3/(15-2))</f>
        <v>3</v>
      </c>
      <c r="F55" s="215">
        <f>((20-7)*3/(20-7))</f>
        <v>3</v>
      </c>
    </row>
    <row r="56" spans="1:61" s="18" customFormat="1" ht="21" customHeight="1" x14ac:dyDescent="0.3">
      <c r="A56" s="162"/>
      <c r="B56" s="163"/>
      <c r="C56" s="164"/>
      <c r="D56" s="156"/>
      <c r="E56" s="187">
        <f>((12-2)*3/(15-2))</f>
        <v>2.3076923076923075</v>
      </c>
      <c r="F56" s="216">
        <f>((17-7)*3/(20-7))</f>
        <v>2.3076923076923075</v>
      </c>
    </row>
    <row r="57" spans="1:61" s="67" customFormat="1" ht="52.2" customHeight="1" x14ac:dyDescent="0.3">
      <c r="A57" s="65"/>
      <c r="B57" s="119" t="s">
        <v>109</v>
      </c>
      <c r="C57" s="157">
        <v>3</v>
      </c>
      <c r="D57" s="158"/>
      <c r="E57" s="187">
        <f>((7-2)*3/(15-2))</f>
        <v>1.1538461538461537</v>
      </c>
      <c r="F57" s="216">
        <f>((12-7)*3/(20-7))</f>
        <v>1.1538461538461537</v>
      </c>
      <c r="G57" s="154"/>
      <c r="H57" s="154"/>
      <c r="I57" s="154"/>
      <c r="J57" s="154"/>
      <c r="K57" s="154"/>
      <c r="L57" s="154"/>
      <c r="M57" s="154"/>
      <c r="N57" s="154"/>
      <c r="O57" s="154"/>
      <c r="P57" s="154"/>
      <c r="Q57" s="154"/>
      <c r="R57" s="154"/>
      <c r="S57" s="154"/>
      <c r="T57" s="154"/>
      <c r="U57" s="154"/>
      <c r="V57" s="154"/>
      <c r="W57" s="154"/>
      <c r="X57" s="154"/>
      <c r="Y57" s="154"/>
      <c r="Z57" s="154"/>
      <c r="AA57" s="154"/>
      <c r="AB57" s="154"/>
      <c r="AC57" s="154"/>
      <c r="AD57" s="154"/>
      <c r="AE57" s="154"/>
      <c r="AF57" s="154"/>
      <c r="AG57" s="154"/>
      <c r="AH57" s="154"/>
      <c r="AI57" s="154"/>
      <c r="AJ57" s="154"/>
      <c r="AK57" s="154"/>
      <c r="AL57" s="154"/>
      <c r="AM57" s="154"/>
      <c r="AN57" s="154"/>
      <c r="AO57" s="154"/>
      <c r="AP57" s="154"/>
      <c r="AQ57" s="154"/>
      <c r="AR57" s="154"/>
      <c r="AS57" s="154"/>
      <c r="AT57" s="154"/>
      <c r="AU57" s="154"/>
      <c r="AV57" s="154"/>
      <c r="AW57" s="154"/>
      <c r="AX57" s="154"/>
      <c r="AY57" s="154"/>
      <c r="AZ57" s="154"/>
      <c r="BA57" s="154"/>
      <c r="BB57" s="154"/>
      <c r="BC57" s="154"/>
      <c r="BD57" s="154"/>
      <c r="BE57" s="154"/>
      <c r="BF57" s="154"/>
      <c r="BG57" s="154"/>
      <c r="BH57" s="154"/>
      <c r="BI57" s="154"/>
    </row>
    <row r="58" spans="1:61" s="67" customFormat="1" ht="19.8" customHeight="1" thickBot="1" x14ac:dyDescent="0.35">
      <c r="A58" s="65"/>
      <c r="B58" s="165"/>
      <c r="C58" s="166"/>
      <c r="D58" s="158"/>
      <c r="E58" s="160">
        <f>((2-2)*3/(15-2))</f>
        <v>0</v>
      </c>
      <c r="F58" s="215">
        <f>((7-7)*3/(20-7))</f>
        <v>0</v>
      </c>
      <c r="G58" s="154"/>
      <c r="H58" s="154"/>
      <c r="I58" s="154"/>
      <c r="J58" s="154"/>
      <c r="K58" s="154"/>
      <c r="L58" s="154"/>
      <c r="M58" s="154"/>
      <c r="N58" s="154"/>
      <c r="O58" s="154"/>
      <c r="P58" s="154"/>
      <c r="Q58" s="154"/>
      <c r="R58" s="154"/>
      <c r="S58" s="154"/>
      <c r="T58" s="154"/>
      <c r="U58" s="154"/>
      <c r="V58" s="154"/>
      <c r="W58" s="154"/>
      <c r="X58" s="154"/>
      <c r="Y58" s="154"/>
      <c r="Z58" s="154"/>
      <c r="AA58" s="154"/>
      <c r="AB58" s="154"/>
      <c r="AC58" s="154"/>
      <c r="AD58" s="154"/>
      <c r="AE58" s="154"/>
      <c r="AF58" s="154"/>
      <c r="AG58" s="154"/>
      <c r="AH58" s="154"/>
      <c r="AI58" s="154"/>
      <c r="AJ58" s="154"/>
      <c r="AK58" s="154"/>
      <c r="AL58" s="154"/>
      <c r="AM58" s="154"/>
      <c r="AN58" s="154"/>
      <c r="AO58" s="154"/>
      <c r="AP58" s="154"/>
      <c r="AQ58" s="154"/>
      <c r="AR58" s="154"/>
      <c r="AS58" s="154"/>
      <c r="AT58" s="154"/>
      <c r="AU58" s="154"/>
      <c r="AV58" s="154"/>
      <c r="AW58" s="154"/>
      <c r="AX58" s="154"/>
      <c r="AY58" s="154"/>
      <c r="AZ58" s="154"/>
      <c r="BA58" s="154"/>
      <c r="BB58" s="154"/>
      <c r="BC58" s="154"/>
      <c r="BD58" s="154"/>
      <c r="BE58" s="154"/>
      <c r="BF58" s="154"/>
      <c r="BG58" s="154"/>
      <c r="BH58" s="154"/>
      <c r="BI58" s="154"/>
    </row>
    <row r="59" spans="1:61" s="18" customFormat="1" ht="22.8" customHeight="1" thickBot="1" x14ac:dyDescent="0.35">
      <c r="A59" s="45" t="s">
        <v>28</v>
      </c>
      <c r="B59" s="182" t="s">
        <v>54</v>
      </c>
      <c r="C59" s="183">
        <f>MAX(C60:C64)</f>
        <v>5</v>
      </c>
      <c r="D59" s="184" t="s">
        <v>103</v>
      </c>
      <c r="E59" s="101"/>
    </row>
    <row r="60" spans="1:61" s="20" customFormat="1" ht="22.8" customHeight="1" thickBot="1" x14ac:dyDescent="0.35">
      <c r="A60" s="134"/>
      <c r="B60" s="72" t="s">
        <v>99</v>
      </c>
      <c r="C60" s="180">
        <v>5</v>
      </c>
      <c r="D60" s="153"/>
      <c r="E60" s="130"/>
    </row>
    <row r="61" spans="1:61" s="20" customFormat="1" ht="60" customHeight="1" x14ac:dyDescent="0.3">
      <c r="A61" s="201"/>
      <c r="B61" s="181" t="s">
        <v>83</v>
      </c>
      <c r="C61" s="149"/>
      <c r="D61" s="128"/>
      <c r="E61" s="101"/>
    </row>
    <row r="62" spans="1:61" s="20" customFormat="1" ht="17.399999999999999" customHeight="1" x14ac:dyDescent="0.3">
      <c r="A62" s="202"/>
      <c r="B62" s="72" t="s">
        <v>100</v>
      </c>
      <c r="C62" s="149">
        <v>5</v>
      </c>
      <c r="D62" s="132"/>
      <c r="E62" s="130"/>
    </row>
    <row r="63" spans="1:61" s="20" customFormat="1" ht="67.2" customHeight="1" x14ac:dyDescent="0.3">
      <c r="A63" s="203"/>
      <c r="B63" s="181" t="s">
        <v>84</v>
      </c>
      <c r="C63" s="150"/>
      <c r="D63" s="129"/>
      <c r="E63" s="101"/>
    </row>
    <row r="64" spans="1:61" s="20" customFormat="1" ht="24.6" customHeight="1" x14ac:dyDescent="0.3">
      <c r="A64" s="203"/>
      <c r="B64" s="72" t="s">
        <v>101</v>
      </c>
      <c r="C64" s="150">
        <v>5</v>
      </c>
      <c r="D64" s="133"/>
      <c r="E64" s="130"/>
    </row>
    <row r="65" spans="1:5" s="20" customFormat="1" ht="56.4" customHeight="1" x14ac:dyDescent="0.3">
      <c r="A65" s="203"/>
      <c r="B65" s="181" t="s">
        <v>85</v>
      </c>
      <c r="C65" s="150"/>
      <c r="D65" s="72"/>
      <c r="E65" s="101"/>
    </row>
    <row r="66" spans="1:5" s="20" customFormat="1" ht="67.8" customHeight="1" x14ac:dyDescent="0.3">
      <c r="A66" s="203"/>
      <c r="B66" s="151" t="s">
        <v>102</v>
      </c>
      <c r="C66" s="150"/>
      <c r="D66" s="72"/>
      <c r="E66" s="101"/>
    </row>
    <row r="67" spans="1:5" s="18" customFormat="1" ht="15" thickBot="1" x14ac:dyDescent="0.35">
      <c r="A67" s="204"/>
      <c r="B67" s="56" t="s">
        <v>38</v>
      </c>
      <c r="C67" s="80"/>
      <c r="D67" s="101"/>
      <c r="E67" s="102"/>
    </row>
    <row r="68" spans="1:5" s="18" customFormat="1" ht="15" thickBot="1" x14ac:dyDescent="0.35">
      <c r="A68" s="69"/>
      <c r="B68" s="71" t="s">
        <v>48</v>
      </c>
      <c r="C68" s="85"/>
      <c r="D68" s="101"/>
      <c r="E68" s="102"/>
    </row>
    <row r="69" spans="1:5" s="18" customFormat="1" ht="28.2" thickBot="1" x14ac:dyDescent="0.35">
      <c r="A69" s="43" t="s">
        <v>18</v>
      </c>
      <c r="B69" s="44" t="s">
        <v>20</v>
      </c>
      <c r="C69" s="86">
        <f>SUM(C70:C72)</f>
        <v>15</v>
      </c>
      <c r="D69" s="101"/>
      <c r="E69" s="102"/>
    </row>
    <row r="70" spans="1:5" s="18" customFormat="1" ht="18.600000000000001" customHeight="1" x14ac:dyDescent="0.3">
      <c r="A70" s="205"/>
      <c r="B70" s="42" t="s">
        <v>110</v>
      </c>
      <c r="C70" s="88">
        <v>5</v>
      </c>
      <c r="D70" s="101"/>
      <c r="E70" s="102"/>
    </row>
    <row r="71" spans="1:5" s="18" customFormat="1" ht="41.4" customHeight="1" x14ac:dyDescent="0.3">
      <c r="A71" s="205"/>
      <c r="B71" s="21" t="s">
        <v>70</v>
      </c>
      <c r="C71" s="87">
        <v>5</v>
      </c>
      <c r="D71" s="101"/>
      <c r="E71" s="102"/>
    </row>
    <row r="72" spans="1:5" s="18" customFormat="1" x14ac:dyDescent="0.3">
      <c r="A72" s="205"/>
      <c r="B72" s="22" t="s">
        <v>55</v>
      </c>
      <c r="C72" s="87">
        <v>5</v>
      </c>
      <c r="D72" s="101"/>
      <c r="E72" s="102"/>
    </row>
    <row r="73" spans="1:5" s="18" customFormat="1" ht="15" thickBot="1" x14ac:dyDescent="0.35">
      <c r="A73" s="206"/>
      <c r="B73" s="55" t="s">
        <v>10</v>
      </c>
      <c r="C73" s="89"/>
      <c r="D73" s="101"/>
      <c r="E73" s="102"/>
    </row>
    <row r="74" spans="1:5" s="23" customFormat="1" ht="29.4" thickBot="1" x14ac:dyDescent="0.4">
      <c r="A74" s="39" t="s">
        <v>13</v>
      </c>
      <c r="B74" s="41" t="s">
        <v>30</v>
      </c>
      <c r="C74" s="90">
        <f>MAX(C75:C79)</f>
        <v>15</v>
      </c>
      <c r="D74" s="101"/>
      <c r="E74" s="101"/>
    </row>
    <row r="75" spans="1:5" s="23" customFormat="1" ht="29.4" thickBot="1" x14ac:dyDescent="0.4">
      <c r="A75" s="37" t="s">
        <v>21</v>
      </c>
      <c r="B75" s="40" t="s">
        <v>31</v>
      </c>
      <c r="C75" s="91">
        <f>MAX(C76:C77)</f>
        <v>5</v>
      </c>
      <c r="D75" s="101"/>
      <c r="E75" s="101"/>
    </row>
    <row r="76" spans="1:5" s="23" customFormat="1" ht="17.399999999999999" x14ac:dyDescent="0.35">
      <c r="A76" s="198"/>
      <c r="B76" s="25" t="s">
        <v>40</v>
      </c>
      <c r="C76" s="92">
        <v>5</v>
      </c>
      <c r="D76" s="101"/>
      <c r="E76" s="101"/>
    </row>
    <row r="77" spans="1:5" s="23" customFormat="1" ht="55.2" x14ac:dyDescent="0.35">
      <c r="A77" s="199"/>
      <c r="B77" s="24" t="s">
        <v>87</v>
      </c>
      <c r="C77" s="93">
        <v>1</v>
      </c>
      <c r="D77" s="101"/>
      <c r="E77" s="101"/>
    </row>
    <row r="78" spans="1:5" s="23" customFormat="1" ht="18" thickBot="1" x14ac:dyDescent="0.4">
      <c r="A78" s="200"/>
      <c r="B78" s="54" t="s">
        <v>50</v>
      </c>
      <c r="C78" s="94"/>
      <c r="D78" s="101"/>
      <c r="E78" s="101"/>
    </row>
    <row r="79" spans="1:5" s="23" customFormat="1" ht="18" thickBot="1" x14ac:dyDescent="0.4">
      <c r="A79" s="37" t="s">
        <v>22</v>
      </c>
      <c r="B79" s="38" t="s">
        <v>12</v>
      </c>
      <c r="C79" s="95">
        <f>MAX(C80:C82)</f>
        <v>15</v>
      </c>
      <c r="D79" s="101"/>
      <c r="E79" s="101"/>
    </row>
    <row r="80" spans="1:5" s="23" customFormat="1" ht="27.6" x14ac:dyDescent="0.35">
      <c r="A80" s="198"/>
      <c r="B80" s="2" t="s">
        <v>86</v>
      </c>
      <c r="C80" s="96">
        <v>15</v>
      </c>
      <c r="D80" s="101"/>
      <c r="E80" s="101"/>
    </row>
    <row r="81" spans="1:22" s="23" customFormat="1" ht="27.6" x14ac:dyDescent="0.35">
      <c r="A81" s="199"/>
      <c r="B81" s="2" t="s">
        <v>56</v>
      </c>
      <c r="C81" s="96">
        <v>12</v>
      </c>
      <c r="D81" s="101"/>
      <c r="E81" s="101"/>
    </row>
    <row r="82" spans="1:22" s="23" customFormat="1" ht="19.2" customHeight="1" x14ac:dyDescent="0.35">
      <c r="A82" s="199"/>
      <c r="B82" s="2" t="s">
        <v>39</v>
      </c>
      <c r="C82" s="97">
        <v>10</v>
      </c>
      <c r="D82" s="101"/>
      <c r="E82" s="101"/>
    </row>
    <row r="83" spans="1:22" s="67" customFormat="1" ht="15" thickBot="1" x14ac:dyDescent="0.35">
      <c r="A83" s="200"/>
      <c r="B83" s="73" t="s">
        <v>49</v>
      </c>
      <c r="C83" s="98"/>
      <c r="D83" s="167"/>
      <c r="E83" s="167"/>
      <c r="F83" s="154"/>
      <c r="G83" s="154"/>
      <c r="H83" s="154"/>
      <c r="I83" s="154"/>
      <c r="J83" s="154"/>
      <c r="K83" s="154"/>
      <c r="L83" s="154"/>
      <c r="M83" s="154"/>
      <c r="N83" s="154"/>
      <c r="O83" s="154"/>
      <c r="P83" s="154"/>
      <c r="Q83" s="154"/>
      <c r="R83" s="154"/>
      <c r="S83" s="154"/>
      <c r="T83" s="154"/>
      <c r="U83" s="154"/>
      <c r="V83" s="154"/>
    </row>
    <row r="84" spans="1:22" s="67" customFormat="1" ht="15" thickBot="1" x14ac:dyDescent="0.35">
      <c r="A84" s="70"/>
      <c r="B84" s="74" t="s">
        <v>57</v>
      </c>
      <c r="C84" s="75"/>
      <c r="D84" s="167"/>
      <c r="E84" s="167"/>
      <c r="F84" s="154"/>
      <c r="G84" s="154"/>
      <c r="H84" s="154"/>
      <c r="I84" s="154"/>
      <c r="J84" s="154"/>
      <c r="K84" s="154"/>
      <c r="L84" s="154"/>
      <c r="M84" s="154"/>
      <c r="N84" s="154"/>
      <c r="O84" s="154"/>
      <c r="P84" s="154"/>
      <c r="Q84" s="154"/>
      <c r="R84" s="154"/>
      <c r="S84" s="154"/>
      <c r="T84" s="154"/>
      <c r="U84" s="154"/>
      <c r="V84" s="154"/>
    </row>
    <row r="85" spans="1:22" s="13" customFormat="1" ht="18" thickBot="1" x14ac:dyDescent="0.4">
      <c r="A85" s="3" t="s">
        <v>23</v>
      </c>
      <c r="B85" s="4" t="s">
        <v>24</v>
      </c>
      <c r="C85" s="99">
        <f>C86+C87+C88</f>
        <v>11</v>
      </c>
      <c r="D85" s="101"/>
      <c r="E85" s="102"/>
    </row>
    <row r="86" spans="1:22" s="16" customFormat="1" ht="25.2" customHeight="1" x14ac:dyDescent="0.3">
      <c r="A86" s="5" t="s">
        <v>25</v>
      </c>
      <c r="B86" s="6" t="s">
        <v>41</v>
      </c>
      <c r="C86" s="100">
        <v>4</v>
      </c>
      <c r="D86" s="101"/>
      <c r="E86" s="104"/>
    </row>
    <row r="87" spans="1:22" s="26" customFormat="1" ht="106.2" customHeight="1" x14ac:dyDescent="0.3">
      <c r="A87" s="7" t="s">
        <v>26</v>
      </c>
      <c r="B87" s="112" t="s">
        <v>60</v>
      </c>
      <c r="C87" s="105">
        <v>2</v>
      </c>
      <c r="D87" s="101"/>
      <c r="E87" s="101"/>
    </row>
    <row r="88" spans="1:22" s="26" customFormat="1" ht="120.6" customHeight="1" x14ac:dyDescent="0.3">
      <c r="A88" s="113" t="s">
        <v>58</v>
      </c>
      <c r="B88" s="110" t="s">
        <v>59</v>
      </c>
      <c r="C88" s="111">
        <v>5</v>
      </c>
      <c r="D88" s="106"/>
      <c r="E88" s="106"/>
    </row>
    <row r="89" spans="1:22" s="26" customFormat="1" ht="15" thickBot="1" x14ac:dyDescent="0.35">
      <c r="A89" s="27"/>
      <c r="B89" s="57" t="s">
        <v>52</v>
      </c>
      <c r="C89" s="109"/>
      <c r="D89" s="101"/>
      <c r="E89" s="101"/>
    </row>
    <row r="91" spans="1:22" x14ac:dyDescent="0.3">
      <c r="B91" s="9" t="s">
        <v>111</v>
      </c>
    </row>
    <row r="92" spans="1:22" x14ac:dyDescent="0.3">
      <c r="B92" s="188" t="s">
        <v>113</v>
      </c>
    </row>
  </sheetData>
  <mergeCells count="13">
    <mergeCell ref="A80:A83"/>
    <mergeCell ref="A61:A67"/>
    <mergeCell ref="A70:A73"/>
    <mergeCell ref="A76:A78"/>
    <mergeCell ref="A13:A22"/>
    <mergeCell ref="A34:A37"/>
    <mergeCell ref="A45:A47"/>
    <mergeCell ref="A49:A52"/>
    <mergeCell ref="B2:C2"/>
    <mergeCell ref="B3:C3"/>
    <mergeCell ref="B4:C4"/>
    <mergeCell ref="A7:C7"/>
    <mergeCell ref="A9:B9"/>
  </mergeCells>
  <pageMargins left="0" right="0" top="0.74803149606299213" bottom="0.74803149606299213" header="0.31496062992125984" footer="0.31496062992125984"/>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CARMEN-VERONICA MARIS</dc:creator>
  <cp:lastModifiedBy>DOINA VOICU</cp:lastModifiedBy>
  <cp:lastPrinted>2023-04-24T07:30:07Z</cp:lastPrinted>
  <dcterms:created xsi:type="dcterms:W3CDTF">2023-04-14T01:57:00Z</dcterms:created>
  <dcterms:modified xsi:type="dcterms:W3CDTF">2023-08-01T12:44:53Z</dcterms:modified>
</cp:coreProperties>
</file>